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cak" sheetId="1" r:id="rId4"/>
    <sheet state="visible" name="Şubat" sheetId="2" r:id="rId5"/>
    <sheet state="visible" name="Mart" sheetId="3" r:id="rId6"/>
    <sheet state="visible" name="Nisan" sheetId="4" r:id="rId7"/>
    <sheet state="visible" name="Mayıs" sheetId="5" r:id="rId8"/>
    <sheet state="visible" name="Haziran" sheetId="6" r:id="rId9"/>
    <sheet state="visible" name="Temmuz" sheetId="7" r:id="rId10"/>
    <sheet state="visible" name="Ağustos" sheetId="8" r:id="rId11"/>
    <sheet state="visible" name="Eylül" sheetId="9" r:id="rId12"/>
    <sheet state="visible" name="Ekim" sheetId="10" r:id="rId13"/>
    <sheet state="visible" name="Kasım" sheetId="11" r:id="rId14"/>
    <sheet state="visible" name="Aralık" sheetId="12" r:id="rId15"/>
    <sheet state="visible" name=" Ocak 2027" sheetId="13" r:id="rId16"/>
  </sheets>
  <definedNames>
    <definedName name="GünlerVeHaftalar">{0,1,2,3,4,5,6} + {0;1;2;3;4;5}*7</definedName>
    <definedName name="SütunBaşlığıBölgesi2..C14.6">Haziran!$B$2</definedName>
    <definedName name="SütunBaşlığıBölgesi1..H12.4">Nisan!$B$2</definedName>
    <definedName name="SütunBaşlığıBölgesi1..H12.9">'Eylül'!$B$2</definedName>
    <definedName name="SütunBaşlığıBölgesi2..C14.4">Nisan!$B$2</definedName>
    <definedName name="TakvimYılı">Ocak!$K$2</definedName>
    <definedName name="HaftaBaşlangıcı">Ocak!$K$3</definedName>
    <definedName name="SütunBaşlığıBölgesi2..C14.12">'Aralık'!$B$2</definedName>
    <definedName name="SütunBaşlığıBölgesi2..C14.3">Mart!$B$2</definedName>
    <definedName name="SütunBaşlığıBölgesi1..H12.2">'Şubat'!$B$2</definedName>
    <definedName name="SütunBaşlığıBölgesi2..C14.5">'Mayıs'!$B$2</definedName>
    <definedName name="SütunBaşlığıBölgesi2..C14.8">'Ağustos'!$B$2</definedName>
    <definedName name="SütunBaşlığıBölgesi2..C14.9">'Eylül'!$B$2</definedName>
    <definedName name="SütunBaşlığıBölgesi1..H12.11">'Kasım'!$B$2</definedName>
    <definedName name="SütunBaşlığıBölgesi1..H12.5">'Mayıs'!$B$2</definedName>
    <definedName name="SütunBaşlığıBölgesi1..H12.12">'Aralık'!$B$2</definedName>
    <definedName name="SütunBaşlığıBölgesi1..H12.7">Temmuz!$B$2</definedName>
    <definedName name="SütunBaşlığıBölgesi2..C14.1">Ocak!$B$2</definedName>
    <definedName name="SütunBaşlığıBölgesi1..H12.8">'Ağustos'!$B$2</definedName>
    <definedName name="SütunBaşlığıBölgesi1..H12.10">Ekim!$B$2</definedName>
    <definedName name="SütunBaşlığıBölgesi1..H12.1">Ocak!$B$2</definedName>
    <definedName name="SütunBaşlığıBölgesi2..C14.2">'Şubat'!$B$2</definedName>
    <definedName name="SütunBaşlığıBölgesi1..H12.6">Haziran!$B$2</definedName>
    <definedName name="SütunBaşlığıBölgesi2..C14.10">Ekim!$B$2</definedName>
    <definedName name="SütunBaşlığıBölgesi2..C14.7">Temmuz!$B$2</definedName>
    <definedName name="SütunBaşlığıBölgesi1..H12.3">Mart!$B$2</definedName>
    <definedName name="SütunBaşlığıBölgesi2..C14.11">'Kasım'!$B$2</definedName>
  </definedNames>
  <calcPr/>
  <extLst>
    <ext uri="GoogleSheetsCustomDataVersion2">
      <go:sheetsCustomData xmlns:go="http://customooxmlschemas.google.com/" r:id="rId17" roundtripDataChecksum="dz5nlbtUTi7Qc8gZ4+Bq3Zpfl5kpBDlMD07xKM1p9o8="/>
    </ext>
  </extLst>
</workbook>
</file>

<file path=xl/sharedStrings.xml><?xml version="1.0" encoding="utf-8"?>
<sst xmlns="http://schemas.openxmlformats.org/spreadsheetml/2006/main" count="117" uniqueCount="76">
  <si>
    <t>TAKVİM AYARLARI</t>
  </si>
  <si>
    <t>YIL</t>
  </si>
  <si>
    <t>HAFTA BAŞLANGICI</t>
  </si>
  <si>
    <t>PAZARTESİ</t>
  </si>
  <si>
    <t>Send PROGRESS TEST III     CDA by 17:00</t>
  </si>
  <si>
    <t>Exam control and feedback by CDA CDA Send PROGRESS TEST III  back to TAU</t>
  </si>
  <si>
    <t>PROGRESS TEST III  Preparation</t>
  </si>
  <si>
    <t>PRINT AND PACK PROGRESS TEST III</t>
  </si>
  <si>
    <t>QUIZ V Preparation</t>
  </si>
  <si>
    <t xml:space="preserve"> Exam control and feedback by CDA CDA Send QUIZ V back to TAU</t>
  </si>
  <si>
    <t xml:space="preserve"> Exam control and feedback by LCs LC send back to TAU by 17:00</t>
  </si>
  <si>
    <t>NOTLAR</t>
  </si>
  <si>
    <t>SALI</t>
  </si>
  <si>
    <t>ÇARŞAMBA</t>
  </si>
  <si>
    <t>PERŞEMBE</t>
  </si>
  <si>
    <t>CUMA</t>
  </si>
  <si>
    <t>CUMARTESİ</t>
  </si>
  <si>
    <t>PAZAR</t>
  </si>
  <si>
    <t>Compulsory English Preparatory Program Proficiency Exam 1 (Written Exam) *1</t>
  </si>
  <si>
    <t>Compulsory English Preparatory Program Proficiency Exam 1 (Speaking Exam) *1</t>
  </si>
  <si>
    <r>
      <rPr>
        <rFont val="Arial"/>
        <b/>
        <color rgb="FFFF0000"/>
        <sz val="11.0"/>
      </rPr>
      <t>UNIT 1A</t>
    </r>
    <r>
      <rPr>
        <rFont val="Arial"/>
        <color rgb="FF3F3F3F"/>
        <sz val="11.0"/>
      </rPr>
      <t>:</t>
    </r>
    <r>
      <rPr>
        <rFont val="Arial"/>
        <b/>
        <color rgb="FF3F3F3F"/>
        <sz val="11.0"/>
      </rPr>
      <t>Hello, everybody (p. 8):Grammar</t>
    </r>
    <r>
      <rPr>
        <rFont val="Arial"/>
        <color rgb="FF3F3F3F"/>
        <sz val="11.0"/>
      </rPr>
      <t>: verb be [+], subject pronouns: I, you, etc.</t>
    </r>
    <r>
      <rPr>
        <rFont val="Arial"/>
        <b/>
        <color rgb="FF3F3F3F"/>
        <sz val="11.0"/>
      </rPr>
      <t>Vocabulary</t>
    </r>
    <r>
      <rPr>
        <rFont val="Arial"/>
        <color rgb="FF3F3F3F"/>
        <sz val="11.0"/>
      </rPr>
      <t xml:space="preserve">: days of the week, numbers 0–20 </t>
    </r>
    <r>
      <rPr>
        <rFont val="Arial"/>
        <b/>
        <color rgb="FF3F3F3F"/>
        <sz val="11.0"/>
      </rPr>
      <t>Pronunciation</t>
    </r>
    <r>
      <rPr>
        <rFont val="Arial"/>
        <color rgb="FF3F3F3F"/>
        <sz val="11.0"/>
      </rPr>
      <t xml:space="preserve">: vowel sounds, word stress  </t>
    </r>
    <r>
      <rPr>
        <rFont val="Arial"/>
        <b/>
        <color rgb="FF3F3F3F"/>
        <sz val="11.0"/>
      </rPr>
      <t>Listening</t>
    </r>
    <r>
      <rPr>
        <rFont val="Arial"/>
        <color rgb="FF3F3F3F"/>
        <sz val="11.0"/>
      </rPr>
      <t xml:space="preserve">: recognizing names; recognizing places and numbers </t>
    </r>
    <r>
      <rPr>
        <rFont val="Arial"/>
        <b/>
        <color rgb="FF3F3F3F"/>
        <sz val="11.0"/>
      </rPr>
      <t>Speaking</t>
    </r>
    <r>
      <rPr>
        <rFont val="Arial"/>
        <color rgb="FF3F3F3F"/>
        <sz val="11.0"/>
      </rPr>
      <t xml:space="preserve">: saying hello, saying goodbye
</t>
    </r>
    <r>
      <rPr>
        <rFont val="Arial"/>
        <b/>
        <color rgb="FF3F3F3F"/>
        <sz val="11.0"/>
      </rPr>
      <t>1B A world of sport (p. 10)Grammar:</t>
    </r>
    <r>
      <rPr>
        <rFont val="Arial"/>
        <color rgb="FF3F3F3F"/>
        <sz val="11.0"/>
      </rPr>
      <t xml:space="preserve"> verb be [-] and [?]</t>
    </r>
    <r>
      <rPr>
        <rFont val="Arial"/>
        <b/>
        <color rgb="FF3F3F3F"/>
        <sz val="11.0"/>
      </rPr>
      <t>Vocabulary</t>
    </r>
    <r>
      <rPr>
        <rFont val="Arial"/>
        <color rgb="FF3F3F3F"/>
        <sz val="11.0"/>
      </rPr>
      <t xml:space="preserve">: countries, numbers 21–100
</t>
    </r>
    <r>
      <rPr>
        <rFont val="Arial"/>
        <b/>
        <color rgb="FF3F3F3F"/>
        <sz val="11.0"/>
      </rPr>
      <t>Pronunciation</t>
    </r>
    <r>
      <rPr>
        <rFont val="Arial"/>
        <color rgb="FF3F3F3F"/>
        <sz val="11.0"/>
      </rPr>
      <t xml:space="preserve">: /ə/, consonant sounds /tʃ/, /ʃ/, /dʒ/, word stress </t>
    </r>
    <r>
      <rPr>
        <rFont val="Arial"/>
        <b/>
        <color rgb="FF3F3F3F"/>
        <sz val="11.0"/>
      </rPr>
      <t>Listening</t>
    </r>
    <r>
      <rPr>
        <rFont val="Arial"/>
        <color rgb="FF3F3F3F"/>
        <sz val="11.0"/>
      </rPr>
      <t xml:space="preserve">: understanding -teen and -ty numbers in conversations </t>
    </r>
    <r>
      <rPr>
        <rFont val="Arial"/>
        <b/>
        <color rgb="FF3F3F3F"/>
        <sz val="11.0"/>
      </rPr>
      <t>Speaking</t>
    </r>
    <r>
      <rPr>
        <rFont val="Arial"/>
        <color rgb="FF3F3F3F"/>
        <sz val="11.0"/>
      </rPr>
      <t xml:space="preserve">: saying where people are from
</t>
    </r>
    <r>
      <rPr>
        <rFont val="Arial"/>
        <b/>
        <color rgb="FF3F3F3F"/>
        <sz val="11.0"/>
      </rPr>
      <t>NOTE: Workbook sections 1A and 1B will also be covered.</t>
    </r>
    <r>
      <rPr>
        <rFont val="Arial"/>
        <color rgb="FF3F3F3F"/>
        <sz val="11.0"/>
      </rPr>
      <t xml:space="preserve">
</t>
    </r>
    <r>
      <rPr>
        <rFont val="Arial"/>
        <color rgb="FF3F3F3F"/>
        <sz val="11.0"/>
      </rPr>
      <t xml:space="preserve">
</t>
    </r>
  </si>
  <si>
    <t>WEEK 1</t>
  </si>
  <si>
    <t>Orientation for the Compulsory English Preparatory Program</t>
  </si>
  <si>
    <t>Placement Test for the Compulsory Foreign Language Preparatory Program (English)</t>
  </si>
  <si>
    <t>Beginning of First Semester Classes (English File Elementary)</t>
  </si>
  <si>
    <r>
      <rPr>
        <rFont val="Arial"/>
        <b/>
        <color rgb="FF3F3F3F"/>
        <sz val="11.0"/>
      </rPr>
      <t>1C Open your books (p. 12)Grammar:</t>
    </r>
    <r>
      <rPr>
        <rFont val="Arial"/>
        <color rgb="FF3F3F3F"/>
        <sz val="11.0"/>
      </rPr>
      <t xml:space="preserve"> possessive adjectives: my, your, etc.</t>
    </r>
    <r>
      <rPr>
        <rFont val="Arial"/>
        <b/>
        <color rgb="FF3F3F3F"/>
        <sz val="11.0"/>
      </rPr>
      <t>Vocabulary</t>
    </r>
    <r>
      <rPr>
        <rFont val="Arial"/>
        <color rgb="FF3F3F3F"/>
        <sz val="11.0"/>
      </rPr>
      <t xml:space="preserve">: classroom language </t>
    </r>
    <r>
      <rPr>
        <rFont val="Arial"/>
        <b/>
        <color rgb="FF3F3F3F"/>
        <sz val="11.0"/>
      </rPr>
      <t>Pronunciation</t>
    </r>
    <r>
      <rPr>
        <rFont val="Arial"/>
        <color rgb="FF3F3F3F"/>
        <sz val="11.0"/>
      </rPr>
      <t xml:space="preserve">: /əʊ/, /uː/, /ɑː/, the alphabet, sentence stress
</t>
    </r>
    <r>
      <rPr>
        <rFont val="Arial"/>
        <b/>
        <color rgb="FF3F3F3F"/>
        <sz val="11.0"/>
      </rPr>
      <t>Listening</t>
    </r>
    <r>
      <rPr>
        <rFont val="Arial"/>
        <color rgb="FF3F3F3F"/>
        <sz val="11.0"/>
      </rPr>
      <t xml:space="preserve">: understanding personal information </t>
    </r>
    <r>
      <rPr>
        <rFont val="Arial"/>
        <b/>
        <color rgb="FF3F3F3F"/>
        <sz val="11.0"/>
      </rPr>
      <t>Speaking</t>
    </r>
    <r>
      <rPr>
        <rFont val="Arial"/>
        <color rgb="FF3F3F3F"/>
        <sz val="11.0"/>
      </rPr>
      <t xml:space="preserve">: asking for and giving personal information
</t>
    </r>
    <r>
      <rPr>
        <rFont val="Arial"/>
        <b/>
        <color rgb="FFFF0000"/>
        <sz val="11.0"/>
      </rPr>
      <t>UNIT 2A</t>
    </r>
    <r>
      <rPr>
        <rFont val="Arial"/>
        <b/>
        <color rgb="FF3F3F3F"/>
        <sz val="11.0"/>
      </rPr>
      <t xml:space="preserve"> Your desk and you (p. 16)Grammar</t>
    </r>
    <r>
      <rPr>
        <rFont val="Arial"/>
        <color rgb="FF3F3F3F"/>
        <sz val="11.0"/>
      </rPr>
      <t xml:space="preserve">: singular and plural nouns </t>
    </r>
    <r>
      <rPr>
        <rFont val="Arial"/>
        <b/>
        <color rgb="FF3F3F3F"/>
        <sz val="11.0"/>
      </rPr>
      <t>Vocabulary</t>
    </r>
    <r>
      <rPr>
        <rFont val="Arial"/>
        <color rgb="FF3F3F3F"/>
        <sz val="11.0"/>
      </rPr>
      <t xml:space="preserve">: things, in, on, under </t>
    </r>
    <r>
      <rPr>
        <rFont val="Arial"/>
        <b/>
        <color rgb="FF3F3F3F"/>
        <sz val="11.0"/>
      </rPr>
      <t>Pronunciation</t>
    </r>
    <r>
      <rPr>
        <rFont val="Arial"/>
        <color rgb="FF3F3F3F"/>
        <sz val="11.0"/>
      </rPr>
      <t xml:space="preserve">: final -s and -es </t>
    </r>
    <r>
      <rPr>
        <rFont val="Arial"/>
        <b/>
        <color rgb="FF3F3F3F"/>
        <sz val="11.0"/>
      </rPr>
      <t>Listening</t>
    </r>
    <r>
      <rPr>
        <rFont val="Arial"/>
        <color rgb="FF3F3F3F"/>
        <sz val="11.0"/>
      </rPr>
      <t xml:space="preserve">: listening for detail
</t>
    </r>
    <r>
      <rPr>
        <rFont val="Arial"/>
        <b/>
        <color rgb="FF3F3F3F"/>
        <sz val="11.0"/>
      </rPr>
      <t>Speaking</t>
    </r>
    <r>
      <rPr>
        <rFont val="Arial"/>
        <color rgb="FF3F3F3F"/>
        <sz val="11.0"/>
      </rPr>
      <t xml:space="preserve">: saying where things are
</t>
    </r>
    <r>
      <rPr>
        <rFont val="Arial"/>
        <b/>
        <color rgb="FF3F3F3F"/>
        <sz val="11.0"/>
      </rPr>
      <t>2B Made in the USA (p. 18) Grammar</t>
    </r>
    <r>
      <rPr>
        <rFont val="Arial"/>
        <color rgb="FF3F3F3F"/>
        <sz val="11.0"/>
      </rPr>
      <t xml:space="preserve">: adjectives </t>
    </r>
    <r>
      <rPr>
        <rFont val="Arial"/>
        <b/>
        <color rgb="FF3F3F3F"/>
        <sz val="11.0"/>
      </rPr>
      <t>Vocabulary</t>
    </r>
    <r>
      <rPr>
        <rFont val="Arial"/>
        <color rgb="FF3F3F3F"/>
        <sz val="11.0"/>
      </rPr>
      <t xml:space="preserve">: colours, adjectives, modifiers: very / really, quite </t>
    </r>
    <r>
      <rPr>
        <rFont val="Arial"/>
        <b/>
        <color rgb="FF3F3F3F"/>
        <sz val="11.0"/>
      </rPr>
      <t>Pronunciation</t>
    </r>
    <r>
      <rPr>
        <rFont val="Arial"/>
        <color rgb="FF3F3F3F"/>
        <sz val="11.0"/>
      </rPr>
      <t xml:space="preserve">: long and short vowel sounds </t>
    </r>
    <r>
      <rPr>
        <rFont val="Arial"/>
        <b/>
        <color rgb="FF3F3F3F"/>
        <sz val="11.0"/>
      </rPr>
      <t>Reading</t>
    </r>
    <r>
      <rPr>
        <rFont val="Arial"/>
        <color rgb="FF3F3F3F"/>
        <sz val="11.0"/>
      </rPr>
      <t xml:space="preserve">: identifying paragraph topics
</t>
    </r>
    <r>
      <rPr>
        <rFont val="Arial"/>
        <b/>
        <color rgb="FF3F3F3F"/>
        <sz val="11.0"/>
      </rPr>
      <t>Speaking</t>
    </r>
    <r>
      <rPr>
        <rFont val="Arial"/>
        <color rgb="FF3F3F3F"/>
        <sz val="11.0"/>
      </rPr>
      <t xml:space="preserve">: describing personal things
</t>
    </r>
    <r>
      <rPr>
        <rFont val="Arial"/>
        <b/>
        <color rgb="FF3F3F3F"/>
        <sz val="11.0"/>
      </rPr>
      <t>2C Don't worry. Be happy! (p. 20) Grammar</t>
    </r>
    <r>
      <rPr>
        <rFont val="Arial"/>
        <color rgb="FF3F3F3F"/>
        <sz val="11.0"/>
      </rPr>
      <t xml:space="preserve">: imperatives, let's </t>
    </r>
    <r>
      <rPr>
        <rFont val="Arial"/>
        <b/>
        <color rgb="FF3F3F3F"/>
        <sz val="11.0"/>
      </rPr>
      <t>Vocabulary</t>
    </r>
    <r>
      <rPr>
        <rFont val="Arial"/>
        <color rgb="FF3F3F3F"/>
        <sz val="11.0"/>
      </rPr>
      <t xml:space="preserve">: feelings </t>
    </r>
    <r>
      <rPr>
        <rFont val="Arial"/>
        <b/>
        <color rgb="FF3F3F3F"/>
        <sz val="11.0"/>
      </rPr>
      <t>Pronunciation</t>
    </r>
    <r>
      <rPr>
        <rFont val="Arial"/>
        <color rgb="FF3F3F3F"/>
        <sz val="11.0"/>
      </rPr>
      <t xml:space="preserve">: linking </t>
    </r>
    <r>
      <rPr>
        <rFont val="Arial"/>
        <b/>
        <color rgb="FF3F3F3F"/>
        <sz val="11.0"/>
      </rPr>
      <t>Reading</t>
    </r>
    <r>
      <rPr>
        <rFont val="Arial"/>
        <color rgb="FF3F3F3F"/>
        <sz val="11.0"/>
      </rPr>
      <t xml:space="preserve">: following a story; </t>
    </r>
    <r>
      <rPr>
        <rFont val="Arial"/>
        <b/>
        <color rgb="FF3F3F3F"/>
        <sz val="11.0"/>
      </rPr>
      <t>Listening</t>
    </r>
    <r>
      <rPr>
        <rFont val="Arial"/>
        <color rgb="FF3F3F3F"/>
        <sz val="11.0"/>
      </rPr>
      <t xml:space="preserve">: inferring mood; using visual clues to understand advice </t>
    </r>
    <r>
      <rPr>
        <rFont val="Arial"/>
        <b/>
        <color rgb="FF3F3F3F"/>
        <sz val="11.0"/>
      </rPr>
      <t>Speaking</t>
    </r>
    <r>
      <rPr>
        <rFont val="Arial"/>
        <color rgb="FF3F3F3F"/>
        <sz val="11.0"/>
      </rPr>
      <t xml:space="preserve">: saying how you feel
</t>
    </r>
    <r>
      <rPr>
        <rFont val="Arial"/>
        <b/>
        <color rgb="FF3F3F3F"/>
        <sz val="11.0"/>
      </rPr>
      <t>Revise and Check p.22</t>
    </r>
    <r>
      <rPr>
        <rFont val="Arial"/>
        <color rgb="FF3F3F3F"/>
        <sz val="11.0"/>
      </rPr>
      <t xml:space="preserve">
</t>
    </r>
    <r>
      <rPr>
        <rFont val="Arial"/>
        <b/>
        <color rgb="FF3F3F3F"/>
        <sz val="11.0"/>
      </rPr>
      <t>NOTE: The Practical English section will not be covered. Instead, workbook sections 1C,2A, 2B, and 2C will be covered.</t>
    </r>
  </si>
  <si>
    <t>WEEK 2</t>
  </si>
  <si>
    <r>
      <rPr>
        <rFont val="Merriweather"/>
        <b/>
        <color rgb="FF3F3F3F"/>
        <sz val="11.0"/>
      </rPr>
      <t>1A: All about you</t>
    </r>
    <r>
      <rPr>
        <rFont val="Merriweather"/>
        <color rgb="FF3F3F3F"/>
        <sz val="11.0"/>
      </rPr>
      <t xml:space="preserve"> Grammar: word order in questions. Vocabulary: common verb phrases. Pronunciation: the alphabet. Reading: recognizing names, places, and numbers. Listening: identifying situations from context. Speaking: exchanging personal information, returning questions; asking for personal information.
</t>
    </r>
    <r>
      <rPr>
        <rFont val="Merriweather"/>
        <b/>
        <color rgb="FF3F3F3F"/>
        <sz val="11.0"/>
      </rPr>
      <t>1B: Looking good</t>
    </r>
    <r>
      <rPr>
        <rFont val="Merriweather"/>
        <color rgb="FF3F3F3F"/>
        <sz val="11.0"/>
      </rPr>
      <t xml:space="preserve"> Grammar: present simple. Vocabulary: describing people: appearance and personality. Pronunciation: final -s / -es. Reading: using visual clues to identify main topic. Listening: focusing on descriptive adjectives. Speaking: summarizing main points in an article, describing a personal profile. Writing: a personal profile.
</t>
    </r>
    <r>
      <rPr>
        <rFont val="Merriweather"/>
        <b/>
        <color rgb="FF3F3F3F"/>
        <sz val="11.0"/>
      </rPr>
      <t>1C: Remakes</t>
    </r>
    <r>
      <rPr>
        <rFont val="Merriweather"/>
        <color rgb="FF3F3F3F"/>
        <sz val="11.0"/>
      </rPr>
      <t xml:space="preserve"> Grammar: present continuous. Vocabulary: clothes, prepositions of place. Pronunciation: /ə/ and /ɜː/. Listening: tuning in to a story using existing knowledge. Speaking: describing a painting.
</t>
    </r>
    <r>
      <rPr>
        <rFont val="Merriweather"/>
        <b/>
        <color rgb="FF3F3F3F"/>
        <sz val="11.0"/>
      </rPr>
      <t xml:space="preserve">Practical English 1: </t>
    </r>
    <r>
      <rPr>
        <rFont val="Merriweather"/>
        <color rgb="FF3F3F3F"/>
        <sz val="11.0"/>
      </rPr>
      <t xml:space="preserve">Pictures of you (Episode 1: A visit from the USA), calling reception, Social English.
</t>
    </r>
    <r>
      <rPr>
        <rFont val="Merriweather"/>
        <b/>
        <color rgb="FF3F3F3F"/>
        <sz val="11.0"/>
      </rPr>
      <t>2A: Lost... and found?</t>
    </r>
    <r>
      <rPr>
        <rFont val="Merriweather"/>
        <color rgb="FF3F3F3F"/>
        <sz val="11.0"/>
      </rPr>
      <t xml:space="preserve"> Grammar: past simple: regular and irregular verbs. Vocabulary: holidays. Pronunciation: regular verbs: -ed endings. Reading: understanding details. Listening: listening for key points. Speaking: showing interest.
</t>
    </r>
  </si>
  <si>
    <t>WEEK 11</t>
  </si>
  <si>
    <t xml:space="preserve">PRE-INTERMEDIATE </t>
  </si>
  <si>
    <r>
      <rPr>
        <rFont val="Arial"/>
        <b/>
        <color rgb="FFFF0000"/>
        <sz val="11.0"/>
      </rPr>
      <t>UNIT 3A</t>
    </r>
    <r>
      <rPr>
        <rFont val="Arial"/>
        <b/>
        <color rgb="FF3F3F3F"/>
        <sz val="11.0"/>
      </rPr>
      <t xml:space="preserve"> Great Britain? (p. 24) Grammar</t>
    </r>
    <r>
      <rPr>
        <rFont val="Arial"/>
        <color rgb="FF3F3F3F"/>
        <sz val="11.0"/>
      </rPr>
      <t xml:space="preserve">: present simple [+] and [-] </t>
    </r>
    <r>
      <rPr>
        <rFont val="Arial"/>
        <b/>
        <color rgb="FF3F3F3F"/>
        <sz val="11.0"/>
      </rPr>
      <t>Vocabulary</t>
    </r>
    <r>
      <rPr>
        <rFont val="Arial"/>
        <color rgb="FF3F3F3F"/>
        <sz val="11.0"/>
      </rPr>
      <t>: verb phrases: cook dinner, etc.</t>
    </r>
    <r>
      <rPr>
        <rFont val="Arial"/>
        <b/>
        <color rgb="FF3F3F3F"/>
        <sz val="11.0"/>
      </rPr>
      <t>Pronunciation</t>
    </r>
    <r>
      <rPr>
        <rFont val="Arial"/>
        <color rgb="FF3F3F3F"/>
        <sz val="11.0"/>
      </rPr>
      <t xml:space="preserve">: third person -s </t>
    </r>
    <r>
      <rPr>
        <rFont val="Arial"/>
        <b/>
        <color rgb="FF3F3F3F"/>
        <sz val="11.0"/>
      </rPr>
      <t>Reading</t>
    </r>
    <r>
      <rPr>
        <rFont val="Arial"/>
        <color rgb="FF3F3F3F"/>
        <sz val="11.0"/>
      </rPr>
      <t xml:space="preserve">: identifying attitude
</t>
    </r>
    <r>
      <rPr>
        <rFont val="Arial"/>
        <b/>
        <color rgb="FF3F3F3F"/>
        <sz val="11.0"/>
      </rPr>
      <t>Speaking</t>
    </r>
    <r>
      <rPr>
        <rFont val="Arial"/>
        <color rgb="FF3F3F3F"/>
        <sz val="11.0"/>
      </rPr>
      <t xml:space="preserve">: giving reasons with why and because
</t>
    </r>
    <r>
      <rPr>
        <rFont val="Arial"/>
        <b/>
        <color rgb="FF3F3F3F"/>
        <sz val="11.0"/>
      </rPr>
      <t>3B Goodbye to the office? (p. 26)Grammar</t>
    </r>
    <r>
      <rPr>
        <rFont val="Arial"/>
        <color rgb="FF3F3F3F"/>
        <sz val="11.0"/>
      </rPr>
      <t xml:space="preserve">: present simple [?] </t>
    </r>
    <r>
      <rPr>
        <rFont val="Arial"/>
        <b/>
        <color rgb="FF3F3F3F"/>
        <sz val="11.0"/>
      </rPr>
      <t>Vocabulary</t>
    </r>
    <r>
      <rPr>
        <rFont val="Arial"/>
        <color rgb="FF3F3F3F"/>
        <sz val="11.0"/>
      </rPr>
      <t xml:space="preserve">: jobs </t>
    </r>
    <r>
      <rPr>
        <rFont val="Arial"/>
        <b/>
        <color rgb="FF3F3F3F"/>
        <sz val="11.0"/>
      </rPr>
      <t>Pronunciation</t>
    </r>
    <r>
      <rPr>
        <rFont val="Arial"/>
        <color rgb="FF3F3F3F"/>
        <sz val="11.0"/>
      </rPr>
      <t xml:space="preserve">: /ɜː/ and /ə/ </t>
    </r>
    <r>
      <rPr>
        <rFont val="Arial"/>
        <b/>
        <color rgb="FF3F3F3F"/>
        <sz val="11.0"/>
      </rPr>
      <t>Listening</t>
    </r>
    <r>
      <rPr>
        <rFont val="Arial"/>
        <color rgb="FF3F3F3F"/>
        <sz val="11.0"/>
      </rPr>
      <t xml:space="preserve">: understanding specific information </t>
    </r>
    <r>
      <rPr>
        <rFont val="Arial"/>
        <b/>
        <color rgb="FF3F3F3F"/>
        <sz val="11.0"/>
      </rPr>
      <t>Speaking</t>
    </r>
    <r>
      <rPr>
        <rFont val="Arial"/>
        <color rgb="FF3F3F3F"/>
        <sz val="11.0"/>
      </rPr>
      <t xml:space="preserve">: talking about jobs and skills
</t>
    </r>
    <r>
      <rPr>
        <rFont val="Arial"/>
        <b/>
        <color rgb="FF3F3F3F"/>
        <sz val="11.0"/>
      </rPr>
      <t>3C Are you a 'dog person'? (p. 28)Grammar</t>
    </r>
    <r>
      <rPr>
        <rFont val="Arial"/>
        <color rgb="FF3F3F3F"/>
        <sz val="11.0"/>
      </rPr>
      <t xml:space="preserve">: word order in questions </t>
    </r>
    <r>
      <rPr>
        <rFont val="Arial"/>
        <b/>
        <color rgb="FF3F3F3F"/>
        <sz val="11.0"/>
      </rPr>
      <t>Vocabulary</t>
    </r>
    <r>
      <rPr>
        <rFont val="Arial"/>
        <color rgb="FF3F3F3F"/>
        <sz val="11.0"/>
      </rPr>
      <t xml:space="preserve">: question words </t>
    </r>
    <r>
      <rPr>
        <rFont val="Arial"/>
        <b/>
        <color rgb="FF3F3F3F"/>
        <sz val="11.0"/>
      </rPr>
      <t>Pronunciation</t>
    </r>
    <r>
      <rPr>
        <rFont val="Arial"/>
        <color rgb="FF3F3F3F"/>
        <sz val="11.0"/>
      </rPr>
      <t xml:space="preserve">: sentence stress </t>
    </r>
    <r>
      <rPr>
        <rFont val="Arial"/>
        <b/>
        <color rgb="FF3F3F3F"/>
        <sz val="11.0"/>
      </rPr>
      <t>Listening</t>
    </r>
    <r>
      <rPr>
        <rFont val="Arial"/>
        <color rgb="FF3F3F3F"/>
        <sz val="11.0"/>
      </rPr>
      <t xml:space="preserve">: identifying who's who, understanding specific information </t>
    </r>
    <r>
      <rPr>
        <rFont val="Arial"/>
        <b/>
        <color rgb="FF3F3F3F"/>
        <sz val="11.0"/>
      </rPr>
      <t>Speaking</t>
    </r>
    <r>
      <rPr>
        <rFont val="Arial"/>
        <color rgb="FF3F3F3F"/>
        <sz val="11.0"/>
      </rPr>
      <t xml:space="preserve">: responding in a conversation, showing interest
</t>
    </r>
    <r>
      <rPr>
        <rFont val="Arial"/>
        <b/>
        <color rgb="FF3F3F3F"/>
        <sz val="11.0"/>
      </rPr>
      <t>UNIT 4A Who's that in the photo? (p. 32) Grammar</t>
    </r>
    <r>
      <rPr>
        <rFont val="Arial"/>
        <color rgb="FF3F3F3F"/>
        <sz val="11.0"/>
      </rPr>
      <t xml:space="preserve">: possessive 's, Whose...? </t>
    </r>
    <r>
      <rPr>
        <rFont val="Arial"/>
        <b/>
        <color rgb="FF3F3F3F"/>
        <sz val="11.0"/>
      </rPr>
      <t>Vocabulary</t>
    </r>
    <r>
      <rPr>
        <rFont val="Arial"/>
        <color rgb="FF3F3F3F"/>
        <sz val="11.0"/>
      </rPr>
      <t xml:space="preserve">: family </t>
    </r>
    <r>
      <rPr>
        <rFont val="Arial"/>
        <b/>
        <color rgb="FF3F3F3F"/>
        <sz val="11.0"/>
      </rPr>
      <t>Pronunciation</t>
    </r>
    <r>
      <rPr>
        <rFont val="Arial"/>
        <color rgb="FF3F3F3F"/>
        <sz val="11.0"/>
      </rPr>
      <t xml:space="preserve">: /ʌ/, the letter o </t>
    </r>
    <r>
      <rPr>
        <rFont val="Arial"/>
        <b/>
        <color rgb="FF3F3F3F"/>
        <sz val="11.0"/>
      </rPr>
      <t>Listening</t>
    </r>
    <r>
      <rPr>
        <rFont val="Arial"/>
        <color rgb="FF3F3F3F"/>
        <sz val="11.0"/>
      </rPr>
      <t xml:space="preserve">: using visual clues to understand relationships between people </t>
    </r>
    <r>
      <rPr>
        <rFont val="Arial"/>
        <b/>
        <color rgb="FF3F3F3F"/>
        <sz val="11.0"/>
      </rPr>
      <t>Speaking</t>
    </r>
    <r>
      <rPr>
        <rFont val="Arial"/>
        <color rgb="FF3F3F3F"/>
        <sz val="11.0"/>
      </rPr>
      <t xml:space="preserve">: talking about friends and family
</t>
    </r>
    <r>
      <rPr>
        <rFont val="Arial"/>
        <b/>
        <color rgb="FF3F3F3F"/>
        <sz val="11.0"/>
      </rPr>
      <t>NOTE: The Practical English section will not be covered. Instead, workbook sections 3A, 3B,3C and 4A will be covered.</t>
    </r>
  </si>
  <si>
    <t>WEEK 3</t>
  </si>
  <si>
    <r>
      <rPr>
        <rFont val="Merriweather"/>
        <b/>
        <color rgb="FF595959"/>
        <sz val="12.0"/>
      </rPr>
      <t xml:space="preserve">*1 </t>
    </r>
    <r>
      <rPr>
        <rFont val="Merriweather"/>
        <b/>
        <color rgb="FF595959"/>
        <sz val="11.0"/>
      </rPr>
      <t>Details regarding the Foreign Language Proficiency Examination of the Compulsory Preparatory Program will be announced on the website of the School of Foreign Languages for the following students:
Students who are enrolling at the university for the first time and wish to be exempt from the Compulsory Preparatory Program;
Students who attended the preparatory program during the 2025–2026 academic year and were unsuccessful;
Students who have transferred through lateral or vertical transfer, as well as those placed through central placement scores, and who have either not previously attended a preparatory program or attended one but did not successfully complete it.
For further information, please visit the website of the School of Foreign Languages: https://ydyo.bandirma.edu.tr/</t>
    </r>
  </si>
  <si>
    <r>
      <rPr>
        <rFont val="Arial"/>
        <b/>
        <color rgb="FF000000"/>
        <sz val="11.0"/>
      </rPr>
      <t xml:space="preserve">2B: On top of the world </t>
    </r>
    <r>
      <rPr>
        <rFont val="Arial"/>
        <b val="0"/>
        <color rgb="FF000000"/>
        <sz val="11.0"/>
      </rPr>
      <t xml:space="preserve">Grammar: past continuous. Vocabulary: prepositions of time and place: in, on, at. Pronunciation: weak forms: was, were. Reading: using visual clues to understand scene and feelings. Listening: understanding the order of events. Speaking: giving more information in a conversation. Writing: describing a photo.
</t>
    </r>
    <r>
      <rPr>
        <rFont val="Arial"/>
        <b/>
        <color rgb="FF000000"/>
        <sz val="11.0"/>
      </rPr>
      <t>2C: One dark October evening</t>
    </r>
    <r>
      <rPr>
        <rFont val="Arial"/>
        <b val="0"/>
        <color rgb="FF000000"/>
        <sz val="11.0"/>
      </rPr>
      <t xml:space="preserve"> Grammar: time sequencers and connectors. Vocabulary: verb phrases. Pronunciation: word stress. Listening: using evidence to predict the ending of a story. Speaking: retelling the ending of a story.
</t>
    </r>
    <r>
      <rPr>
        <rFont val="Arial"/>
        <b/>
        <color rgb="FF000000"/>
        <sz val="11.0"/>
      </rPr>
      <t>Revise and Check 1&amp;2
3A: The waiting game</t>
    </r>
    <r>
      <rPr>
        <rFont val="Arial"/>
        <b val="0"/>
        <color rgb="FF000000"/>
        <sz val="11.0"/>
      </rPr>
      <t xml:space="preserve"> Grammar: Be going to (plans and predictions). Vocabulary: Airports. Pronunciation: The letter g. Reading: Using context to complete information. Listening: Understanding context. Speaking: Assessing and comparing tips; proposing a tourist itinerary
</t>
    </r>
    <r>
      <rPr>
        <rFont val="Arial"/>
        <b/>
        <color rgb="FFFF0000"/>
        <sz val="11.0"/>
      </rPr>
      <t>THERE WILL BE NO CLASSES ON PROGRESS TEST DAYS</t>
    </r>
  </si>
  <si>
    <t>WEEK 12</t>
  </si>
  <si>
    <t>NOTES: On 23rd September, the chosen ice breaker activities in Google Drive file will be done.</t>
  </si>
  <si>
    <t xml:space="preserve"> </t>
  </si>
  <si>
    <t xml:space="preserve">Progress Test 1
(Written Exam) </t>
  </si>
  <si>
    <t>Progress Test 1 
(Speking Exam)</t>
  </si>
  <si>
    <r>
      <rPr>
        <rFont val="Arial"/>
        <b/>
        <color rgb="FF3F3F3F"/>
        <sz val="11.0"/>
      </rPr>
      <t>4B Eat, sleep, repeat (p. 34)</t>
    </r>
    <r>
      <rPr>
        <rFont val="Arial"/>
        <color rgb="FF3F3F3F"/>
        <sz val="11.0"/>
      </rPr>
      <t xml:space="preserve"> </t>
    </r>
    <r>
      <rPr>
        <rFont val="Arial"/>
        <b/>
        <color rgb="FF3F3F3F"/>
        <sz val="11.0"/>
      </rPr>
      <t>Grammar</t>
    </r>
    <r>
      <rPr>
        <rFont val="Arial"/>
        <color rgb="FF3F3F3F"/>
        <sz val="11.0"/>
      </rPr>
      <t xml:space="preserve">: prepositions: time, place and movement  </t>
    </r>
    <r>
      <rPr>
        <rFont val="Arial"/>
        <b/>
        <color rgb="FF3F3F3F"/>
        <sz val="11.0"/>
      </rPr>
      <t>Vocabulary</t>
    </r>
    <r>
      <rPr>
        <rFont val="Arial"/>
        <color rgb="FF3F3F3F"/>
        <sz val="11.0"/>
      </rPr>
      <t xml:space="preserve">: daily routine </t>
    </r>
    <r>
      <rPr>
        <rFont val="Arial"/>
        <b/>
        <color rgb="FF3F3F3F"/>
        <sz val="11.0"/>
      </rPr>
      <t>Pronunciation</t>
    </r>
    <r>
      <rPr>
        <rFont val="Arial"/>
        <color rgb="FF3F3F3F"/>
        <sz val="11.0"/>
      </rPr>
      <t xml:space="preserve">: linking  </t>
    </r>
    <r>
      <rPr>
        <rFont val="Arial"/>
        <b/>
        <color rgb="FF3F3F3F"/>
        <sz val="11.0"/>
      </rPr>
      <t>Reading</t>
    </r>
    <r>
      <rPr>
        <rFont val="Arial"/>
        <color rgb="FF3F3F3F"/>
        <sz val="11.0"/>
      </rPr>
      <t xml:space="preserve">: inferring feelings; </t>
    </r>
    <r>
      <rPr>
        <rFont val="Arial"/>
        <b/>
        <color rgb="FF3F3F3F"/>
        <sz val="11.0"/>
      </rPr>
      <t>Listening</t>
    </r>
    <r>
      <rPr>
        <rFont val="Arial"/>
        <color rgb="FF3F3F3F"/>
        <sz val="11.0"/>
      </rPr>
      <t xml:space="preserve">: understanding daily habits </t>
    </r>
    <r>
      <rPr>
        <rFont val="Arial"/>
        <b/>
        <color rgb="FF3F3F3F"/>
        <sz val="11.0"/>
      </rPr>
      <t>Speaking</t>
    </r>
    <r>
      <rPr>
        <rFont val="Arial"/>
        <color rgb="FF3F3F3F"/>
        <sz val="11.0"/>
      </rPr>
      <t xml:space="preserve">: describing a typical day
</t>
    </r>
    <r>
      <rPr>
        <rFont val="Arial"/>
        <b/>
        <color rgb="FF3F3F3F"/>
        <sz val="11.0"/>
      </rPr>
      <t>4C Blue Zones (p. 36)</t>
    </r>
    <r>
      <rPr>
        <rFont val="Arial"/>
        <color rgb="FF3F3F3F"/>
        <sz val="11.0"/>
      </rPr>
      <t xml:space="preserve"> </t>
    </r>
    <r>
      <rPr>
        <rFont val="Arial"/>
        <b/>
        <color rgb="FF3F3F3F"/>
        <sz val="11.0"/>
      </rPr>
      <t>Grammar</t>
    </r>
    <r>
      <rPr>
        <rFont val="Arial"/>
        <color rgb="FF3F3F3F"/>
        <sz val="11.0"/>
      </rPr>
      <t xml:space="preserve">: position of adverbs, expressions of frequency </t>
    </r>
    <r>
      <rPr>
        <rFont val="Arial"/>
        <b/>
        <color rgb="FF3F3F3F"/>
        <sz val="11.0"/>
      </rPr>
      <t>Vocabulary</t>
    </r>
    <r>
      <rPr>
        <rFont val="Arial"/>
        <color rgb="FF3F3F3F"/>
        <sz val="11.0"/>
      </rPr>
      <t xml:space="preserve">: months, adverbs and expressions of frequency  </t>
    </r>
    <r>
      <rPr>
        <rFont val="Arial"/>
        <b/>
        <color rgb="FF3F3F3F"/>
        <sz val="11.0"/>
      </rPr>
      <t>Pronunciation</t>
    </r>
    <r>
      <rPr>
        <rFont val="Arial"/>
        <color rgb="FF3F3F3F"/>
        <sz val="11.0"/>
      </rPr>
      <t xml:space="preserve">: the letter h  </t>
    </r>
    <r>
      <rPr>
        <rFont val="Arial"/>
        <b/>
        <color rgb="FF3F3F3F"/>
        <sz val="11.0"/>
      </rPr>
      <t>Reading</t>
    </r>
    <r>
      <rPr>
        <rFont val="Arial"/>
        <color rgb="FF3F3F3F"/>
        <sz val="11.0"/>
      </rPr>
      <t xml:space="preserve">: inferring information; </t>
    </r>
    <r>
      <rPr>
        <rFont val="Arial"/>
        <b/>
        <color rgb="FF3F3F3F"/>
        <sz val="11.0"/>
      </rPr>
      <t>Listening</t>
    </r>
    <r>
      <rPr>
        <rFont val="Arial"/>
        <color rgb="FF3F3F3F"/>
        <sz val="11.0"/>
      </rPr>
      <t xml:space="preserve">: using visual clues to understand lifestyle choices </t>
    </r>
    <r>
      <rPr>
        <rFont val="Arial"/>
        <b/>
        <color rgb="FF3F3F3F"/>
        <sz val="11.0"/>
      </rPr>
      <t>Speaking</t>
    </r>
    <r>
      <rPr>
        <rFont val="Arial"/>
        <color rgb="FF3F3F3F"/>
        <sz val="11.0"/>
      </rPr>
      <t xml:space="preserve">: relaying information in a short text
</t>
    </r>
    <r>
      <rPr>
        <rFont val="Arial"/>
        <b/>
        <color rgb="FF3F3F3F"/>
        <sz val="11.0"/>
      </rPr>
      <t xml:space="preserve">Revise and Check p.38 </t>
    </r>
    <r>
      <rPr>
        <rFont val="Arial"/>
        <color rgb="FF3F3F3F"/>
        <sz val="11.0"/>
      </rPr>
      <t xml:space="preserve">
</t>
    </r>
    <r>
      <rPr>
        <rFont val="Arial"/>
        <b/>
        <color rgb="FF3F3F3F"/>
        <sz val="11.0"/>
      </rPr>
      <t>5A Sing me a song (p. 40)</t>
    </r>
    <r>
      <rPr>
        <rFont val="Arial"/>
        <color rgb="FF3F3F3F"/>
        <sz val="11.0"/>
      </rPr>
      <t xml:space="preserve"> </t>
    </r>
    <r>
      <rPr>
        <rFont val="Arial"/>
        <b/>
        <color rgb="FF3F3F3F"/>
        <sz val="11.0"/>
      </rPr>
      <t>Grammar</t>
    </r>
    <r>
      <rPr>
        <rFont val="Arial"/>
        <color rgb="FF3F3F3F"/>
        <sz val="11.0"/>
      </rPr>
      <t xml:space="preserve">: can / can't  </t>
    </r>
    <r>
      <rPr>
        <rFont val="Arial"/>
        <b/>
        <color rgb="FF3F3F3F"/>
        <sz val="11.0"/>
      </rPr>
      <t>Vocabulary</t>
    </r>
    <r>
      <rPr>
        <rFont val="Arial"/>
        <color rgb="FF3F3F3F"/>
        <sz val="11.0"/>
      </rPr>
      <t xml:space="preserve">: verb phrases: buy a pizza, etc.  </t>
    </r>
    <r>
      <rPr>
        <rFont val="Arial"/>
        <b/>
        <color rgb="FF3F3F3F"/>
        <sz val="11.0"/>
      </rPr>
      <t>Pronunciation</t>
    </r>
    <r>
      <rPr>
        <rFont val="Arial"/>
        <color rgb="FF3F3F3F"/>
        <sz val="11.0"/>
      </rPr>
      <t xml:space="preserve">: sentence stress </t>
    </r>
    <r>
      <rPr>
        <rFont val="Arial"/>
        <b/>
        <color rgb="FF3F3F3F"/>
        <sz val="11.0"/>
      </rPr>
      <t>Listening</t>
    </r>
    <r>
      <rPr>
        <rFont val="Arial"/>
        <color rgb="FF3F3F3F"/>
        <sz val="11.0"/>
      </rPr>
      <t xml:space="preserve">: focusing on practical information </t>
    </r>
    <r>
      <rPr>
        <rFont val="Arial"/>
        <b/>
        <color rgb="FF3F3F3F"/>
        <sz val="11.0"/>
      </rPr>
      <t>Speaking</t>
    </r>
    <r>
      <rPr>
        <rFont val="Arial"/>
        <color rgb="FF3F3F3F"/>
        <sz val="11.0"/>
      </rPr>
      <t xml:space="preserve">: talking about abilities
</t>
    </r>
    <r>
      <rPr>
        <rFont val="Arial"/>
        <b/>
        <color rgb="FF3F3F3F"/>
        <sz val="11.0"/>
      </rPr>
      <t>5B What a noise! (p. 42)</t>
    </r>
    <r>
      <rPr>
        <rFont val="Arial"/>
        <color rgb="FF3F3F3F"/>
        <sz val="11.0"/>
      </rPr>
      <t xml:space="preserve"> </t>
    </r>
    <r>
      <rPr>
        <rFont val="Arial"/>
        <b/>
        <color rgb="FF3F3F3F"/>
        <sz val="11.0"/>
      </rPr>
      <t>Grammar</t>
    </r>
    <r>
      <rPr>
        <rFont val="Arial"/>
        <color rgb="FF3F3F3F"/>
        <sz val="11.0"/>
      </rPr>
      <t xml:space="preserve">: present continuous: be + verb + -ing  </t>
    </r>
    <r>
      <rPr>
        <rFont val="Arial"/>
        <b/>
        <color rgb="FF3F3F3F"/>
        <sz val="11.0"/>
      </rPr>
      <t>Vocabulary</t>
    </r>
    <r>
      <rPr>
        <rFont val="Arial"/>
        <color rgb="FF3F3F3F"/>
        <sz val="11.0"/>
      </rPr>
      <t xml:space="preserve">: noise: verbs and verb phrases  </t>
    </r>
    <r>
      <rPr>
        <rFont val="Arial"/>
        <b/>
        <color rgb="FF3F3F3F"/>
        <sz val="11.0"/>
      </rPr>
      <t>Pronunciation</t>
    </r>
    <r>
      <rPr>
        <rFont val="Arial"/>
        <color rgb="FF3F3F3F"/>
        <sz val="11.0"/>
      </rPr>
      <t xml:space="preserve">: /ŋ/ </t>
    </r>
    <r>
      <rPr>
        <rFont val="Arial"/>
        <b/>
        <color rgb="FF3F3F3F"/>
        <sz val="11.0"/>
      </rPr>
      <t>Listening</t>
    </r>
    <r>
      <rPr>
        <rFont val="Arial"/>
        <color rgb="FF3F3F3F"/>
        <sz val="11.0"/>
      </rPr>
      <t xml:space="preserve">: identifying situations from context </t>
    </r>
    <r>
      <rPr>
        <rFont val="Arial"/>
        <b/>
        <color rgb="FF3F3F3F"/>
        <sz val="11.0"/>
      </rPr>
      <t>Speaking:</t>
    </r>
    <r>
      <rPr>
        <rFont val="Arial"/>
        <color rgb="FF3F3F3F"/>
        <sz val="11.0"/>
      </rPr>
      <t xml:space="preserve"> talking about different aspects of a topic; describing what people are doing
</t>
    </r>
    <r>
      <rPr>
        <rFont val="Arial"/>
        <b/>
        <color rgb="FF3F3F3F"/>
        <sz val="11.0"/>
      </rPr>
      <t>NOTE: Workbook sections 4B,4C,5A and 5B will be covered.</t>
    </r>
    <r>
      <rPr>
        <rFont val="Arial"/>
        <color rgb="FF3F3F3F"/>
        <sz val="11.0"/>
      </rPr>
      <t xml:space="preserve">
</t>
    </r>
  </si>
  <si>
    <t>WEEK 4</t>
  </si>
  <si>
    <r>
      <rPr>
        <rFont val="Arial"/>
        <b/>
        <color rgb="FFFF0000"/>
        <sz val="11.0"/>
      </rPr>
      <t>UNIT 8A</t>
    </r>
    <r>
      <rPr>
        <rFont val="Arial"/>
        <b/>
        <color rgb="FF3F3F3F"/>
        <sz val="11.0"/>
      </rPr>
      <t xml:space="preserve"> A murder in the family (p. 64) Grammar:</t>
    </r>
    <r>
      <rPr>
        <rFont val="Arial"/>
        <color rgb="FF3F3F3F"/>
        <sz val="11.0"/>
      </rPr>
      <t xml:space="preserve"> past simple: regular and irregular </t>
    </r>
    <r>
      <rPr>
        <rFont val="Arial"/>
        <b/>
        <color rgb="FF3F3F3F"/>
        <sz val="11.0"/>
      </rPr>
      <t>Vocabulary</t>
    </r>
    <r>
      <rPr>
        <rFont val="Arial"/>
        <color rgb="FF3F3F3F"/>
        <sz val="11.0"/>
      </rPr>
      <t xml:space="preserve">: irregular verbs </t>
    </r>
    <r>
      <rPr>
        <rFont val="Arial"/>
        <b/>
        <color rgb="FF3F3F3F"/>
        <sz val="11.0"/>
      </rPr>
      <t>Pronunciation</t>
    </r>
    <r>
      <rPr>
        <rFont val="Arial"/>
        <color rgb="FF3F3F3F"/>
        <sz val="11.0"/>
      </rPr>
      <t xml:space="preserve">: past simple verbs </t>
    </r>
    <r>
      <rPr>
        <rFont val="Arial"/>
        <b/>
        <color rgb="FF3F3F3F"/>
        <sz val="11.0"/>
      </rPr>
      <t>Reading</t>
    </r>
    <r>
      <rPr>
        <rFont val="Arial"/>
        <color rgb="FF3F3F3F"/>
        <sz val="11.0"/>
      </rPr>
      <t xml:space="preserve">: understanding what happened when; </t>
    </r>
    <r>
      <rPr>
        <rFont val="Arial"/>
        <b/>
        <color rgb="FF3F3F3F"/>
        <sz val="11.0"/>
      </rPr>
      <t>Listening</t>
    </r>
    <r>
      <rPr>
        <rFont val="Arial"/>
        <color rgb="FF3F3F3F"/>
        <sz val="11.0"/>
      </rPr>
      <t xml:space="preserve">: using body language to infer motive, note-taking </t>
    </r>
    <r>
      <rPr>
        <rFont val="Arial"/>
        <b/>
        <color rgb="FF3F3F3F"/>
        <sz val="11.0"/>
      </rPr>
      <t>Speaking</t>
    </r>
    <r>
      <rPr>
        <rFont val="Arial"/>
        <color rgb="FF3F3F3F"/>
        <sz val="11.0"/>
      </rPr>
      <t xml:space="preserve">: interviewing somebody about where they were
</t>
    </r>
    <r>
      <rPr>
        <rFont val="Arial"/>
        <b/>
        <color rgb="FF3F3F3F"/>
        <sz val="11.0"/>
      </rPr>
      <t>8B A house with a history (p. 66) Grammar:</t>
    </r>
    <r>
      <rPr>
        <rFont val="Arial"/>
        <color rgb="FF3F3F3F"/>
        <sz val="11.0"/>
      </rPr>
      <t xml:space="preserve"> there is / there are, some / any + plural nouns </t>
    </r>
    <r>
      <rPr>
        <rFont val="Arial"/>
        <b/>
        <color rgb="FF3F3F3F"/>
        <sz val="11.0"/>
      </rPr>
      <t>Vocabulary</t>
    </r>
    <r>
      <rPr>
        <rFont val="Arial"/>
        <color rgb="FF3F3F3F"/>
        <sz val="11.0"/>
      </rPr>
      <t xml:space="preserve">: the house </t>
    </r>
    <r>
      <rPr>
        <rFont val="Arial"/>
        <b/>
        <color rgb="FF3F3F3F"/>
        <sz val="11.0"/>
      </rPr>
      <t>Pronunciation</t>
    </r>
    <r>
      <rPr>
        <rFont val="Arial"/>
        <color rgb="FF3F3F3F"/>
        <sz val="11.0"/>
      </rPr>
      <t xml:space="preserve">: /ɪə/ and /eə/ </t>
    </r>
    <r>
      <rPr>
        <rFont val="Arial"/>
        <b/>
        <color rgb="FF3F3F3F"/>
        <sz val="11.0"/>
      </rPr>
      <t>Listening</t>
    </r>
    <r>
      <rPr>
        <rFont val="Arial"/>
        <color rgb="FF3F3F3F"/>
        <sz val="11.0"/>
      </rPr>
      <t xml:space="preserve">: tuning in to help predict outcome </t>
    </r>
    <r>
      <rPr>
        <rFont val="Arial"/>
        <b/>
        <color rgb="FF3F3F3F"/>
        <sz val="11.0"/>
      </rPr>
      <t>Speaking</t>
    </r>
    <r>
      <rPr>
        <rFont val="Arial"/>
        <color rgb="FF3F3F3F"/>
        <sz val="11.0"/>
      </rPr>
      <t xml:space="preserve">: describing a house or flat
</t>
    </r>
    <r>
      <rPr>
        <rFont val="Arial"/>
        <b/>
        <color rgb="FF3F3F3F"/>
        <sz val="11.0"/>
      </rPr>
      <t>8C Do you believe in ghosts? (p. 68) Grammar:</t>
    </r>
    <r>
      <rPr>
        <rFont val="Arial"/>
        <color rgb="FF3F3F3F"/>
        <sz val="11.0"/>
      </rPr>
      <t xml:space="preserve"> there was / there were </t>
    </r>
    <r>
      <rPr>
        <rFont val="Arial"/>
        <b/>
        <color rgb="FF3F3F3F"/>
        <sz val="11.0"/>
      </rPr>
      <t>Vocabulary</t>
    </r>
    <r>
      <rPr>
        <rFont val="Arial"/>
        <color rgb="FF3F3F3F"/>
        <sz val="11.0"/>
      </rPr>
      <t xml:space="preserve">: prepositions: movement and place </t>
    </r>
    <r>
      <rPr>
        <rFont val="Arial"/>
        <b/>
        <color rgb="FF3F3F3F"/>
        <sz val="11.0"/>
      </rPr>
      <t>Pronunciation</t>
    </r>
    <r>
      <rPr>
        <rFont val="Arial"/>
        <color rgb="FF3F3F3F"/>
        <sz val="11.0"/>
      </rPr>
      <t xml:space="preserve">: silent letters </t>
    </r>
    <r>
      <rPr>
        <rFont val="Arial"/>
        <b/>
        <color rgb="FF3F3F3F"/>
        <sz val="11.0"/>
      </rPr>
      <t>Reading</t>
    </r>
    <r>
      <rPr>
        <rFont val="Arial"/>
        <color rgb="FF3F3F3F"/>
        <sz val="11.0"/>
      </rPr>
      <t xml:space="preserve">: reading for specific factual information; </t>
    </r>
    <r>
      <rPr>
        <rFont val="Arial"/>
        <b/>
        <color rgb="FF3F3F3F"/>
        <sz val="11.0"/>
      </rPr>
      <t>Listening</t>
    </r>
    <r>
      <rPr>
        <rFont val="Arial"/>
        <color rgb="FF3F3F3F"/>
        <sz val="11.0"/>
      </rPr>
      <t xml:space="preserve">: identifying the details in two similar stories; focusing on detail </t>
    </r>
    <r>
      <rPr>
        <rFont val="Arial"/>
        <b/>
        <color rgb="FF3F3F3F"/>
        <sz val="11.0"/>
      </rPr>
      <t>Speaking</t>
    </r>
    <r>
      <rPr>
        <rFont val="Arial"/>
        <color rgb="FF3F3F3F"/>
        <sz val="11.0"/>
      </rPr>
      <t xml:space="preserve">: describing a room in detail
</t>
    </r>
    <r>
      <rPr>
        <rFont val="Arial"/>
        <b/>
        <color rgb="FF3F3F3F"/>
        <sz val="11.0"/>
      </rPr>
      <t xml:space="preserve">Revise and Check p.70 </t>
    </r>
    <r>
      <rPr>
        <rFont val="Arial"/>
        <color rgb="FF3F3F3F"/>
        <sz val="11.0"/>
      </rPr>
      <t xml:space="preserve">
</t>
    </r>
    <r>
      <rPr>
        <rFont val="Arial"/>
        <b/>
        <color rgb="FFFF0000"/>
        <sz val="11.0"/>
      </rPr>
      <t>UNIT 9A</t>
    </r>
    <r>
      <rPr>
        <rFont val="Arial"/>
        <color rgb="FF3F3F3F"/>
        <sz val="11.0"/>
      </rPr>
      <t xml:space="preserve"> </t>
    </r>
    <r>
      <rPr>
        <rFont val="Arial"/>
        <b/>
        <color theme="1"/>
        <sz val="11.0"/>
      </rPr>
      <t>What's for dinner? (p. 72) Grammar:</t>
    </r>
    <r>
      <rPr>
        <rFont val="Arial"/>
        <color rgb="FF3F3F3F"/>
        <sz val="11.0"/>
      </rPr>
      <t xml:space="preserve"> countable / uncountable nouns, a / an, some / any </t>
    </r>
    <r>
      <rPr>
        <rFont val="Arial"/>
        <b/>
        <color rgb="FF3F3F3F"/>
        <sz val="11.0"/>
      </rPr>
      <t>Vocabulary</t>
    </r>
    <r>
      <rPr>
        <rFont val="Arial"/>
        <color rgb="FF3F3F3F"/>
        <sz val="11.0"/>
      </rPr>
      <t xml:space="preserve">: food and drink </t>
    </r>
    <r>
      <rPr>
        <rFont val="Arial"/>
        <b/>
        <color rgb="FF3F3F3F"/>
        <sz val="11.0"/>
      </rPr>
      <t>Pronunciation</t>
    </r>
    <r>
      <rPr>
        <rFont val="Arial"/>
        <color rgb="FF3F3F3F"/>
        <sz val="11.0"/>
      </rPr>
      <t xml:space="preserve">: the letters ea </t>
    </r>
    <r>
      <rPr>
        <rFont val="Arial"/>
        <b/>
        <color rgb="FF3F3F3F"/>
        <sz val="11.0"/>
      </rPr>
      <t>Listening</t>
    </r>
    <r>
      <rPr>
        <rFont val="Arial"/>
        <color rgb="FF3F3F3F"/>
        <sz val="11.0"/>
      </rPr>
      <t xml:space="preserve">: hypothesizing from photos to tune in to listening </t>
    </r>
    <r>
      <rPr>
        <rFont val="Arial"/>
        <b/>
        <color rgb="FF3F3F3F"/>
        <sz val="11.0"/>
      </rPr>
      <t>Speaking</t>
    </r>
    <r>
      <rPr>
        <rFont val="Arial"/>
        <color rgb="FF3F3F3F"/>
        <sz val="11.0"/>
      </rPr>
      <t xml:space="preserve">: talking about eating habits
</t>
    </r>
    <r>
      <rPr>
        <rFont val="Arial"/>
        <b/>
        <color rgb="FF3F3F3F"/>
        <sz val="11.0"/>
      </rPr>
      <t>NOTE: Workbook sections 8A,8B,8C and 9A will be covered.</t>
    </r>
    <r>
      <rPr>
        <rFont val="Arial"/>
        <color rgb="FF3F3F3F"/>
        <sz val="11.0"/>
      </rPr>
      <t xml:space="preserve">
</t>
    </r>
  </si>
  <si>
    <t>WEEK 7</t>
  </si>
  <si>
    <r>
      <rPr>
        <rFont val="Merriweather"/>
        <b/>
        <color rgb="FF3F3F3F"/>
        <sz val="11.0"/>
      </rPr>
      <t xml:space="preserve">3B: Can we meet? </t>
    </r>
    <r>
      <rPr>
        <rFont val="Merriweather"/>
        <color rgb="FF3F3F3F"/>
        <sz val="11.0"/>
      </rPr>
      <t xml:space="preserve">Grammar: Present continuous (future arrangements). Vocabulary: Verbs + prepositions (e.g., arrive in). Pronunciation: Linking. Reading: Making a personal response. Listening: Inferring mood, understanding relationships between people. Speaking: Comparing the results of a questionnaire; making arrangements. 
</t>
    </r>
    <r>
      <rPr>
        <rFont val="Merriweather"/>
        <b/>
        <color rgb="FF3F3F3F"/>
        <sz val="11.0"/>
      </rPr>
      <t>3C: Word games</t>
    </r>
    <r>
      <rPr>
        <rFont val="Merriweather"/>
        <color rgb="FF3F3F3F"/>
        <sz val="11.0"/>
      </rPr>
      <t xml:space="preserve"> Grammar: Defining relative clauses. Vocabulary: Paraphrasing Pronunciation: Silent e. Reading: Understanding the rules of a game. Listening: Understanding definitions. Speaking: Paraphrasing; defining words
</t>
    </r>
    <r>
      <rPr>
        <rFont val="Merriweather"/>
        <b/>
        <color rgb="FF3F3F3F"/>
        <sz val="11.0"/>
      </rPr>
      <t>Practical English:</t>
    </r>
    <r>
      <rPr>
        <rFont val="Merriweather"/>
        <color rgb="FF3F3F3F"/>
        <sz val="11.0"/>
      </rPr>
      <t xml:space="preserve"> Problems at a restaurant 
</t>
    </r>
    <r>
      <rPr>
        <rFont val="Merriweather"/>
        <b/>
        <color rgb="FF3F3F3F"/>
        <sz val="11.0"/>
      </rPr>
      <t>4A: Have you finished yet?</t>
    </r>
    <r>
      <rPr>
        <rFont val="Merriweather"/>
        <color rgb="FF3F3F3F"/>
        <sz val="11.0"/>
      </rPr>
      <t xml:space="preserve"> Grammar: Present perfect + yet, just, already. Vocabulary: Housework, make or do?. Pronunciation: The letters y and j. Listening: Understanding advice. Speaking: Comparing information; talking about housework.</t>
    </r>
  </si>
  <si>
    <t>WEEK 13</t>
  </si>
  <si>
    <t>International Day /
Presentation 2</t>
  </si>
  <si>
    <r>
      <rPr>
        <rFont val="Arial"/>
        <b/>
        <color rgb="FF3F3F3F"/>
        <sz val="11.0"/>
      </rPr>
      <t>5C I ♥ London (p. 44)</t>
    </r>
    <r>
      <rPr>
        <rFont val="Arial"/>
        <color rgb="FF3F3F3F"/>
        <sz val="11.0"/>
      </rPr>
      <t xml:space="preserve"> </t>
    </r>
    <r>
      <rPr>
        <rFont val="Arial"/>
        <b/>
        <color rgb="FF3F3F3F"/>
        <sz val="11.0"/>
      </rPr>
      <t>Grammar</t>
    </r>
    <r>
      <rPr>
        <rFont val="Arial"/>
        <color rgb="FF3F3F3F"/>
        <sz val="11.0"/>
      </rPr>
      <t xml:space="preserve">: present simple or present continuous? </t>
    </r>
    <r>
      <rPr>
        <rFont val="Arial"/>
        <b/>
        <color rgb="FF3F3F3F"/>
        <sz val="11.0"/>
      </rPr>
      <t>Vocabulary</t>
    </r>
    <r>
      <rPr>
        <rFont val="Arial"/>
        <color rgb="FF3F3F3F"/>
        <sz val="11.0"/>
      </rPr>
      <t xml:space="preserve">: the weather and seasons </t>
    </r>
    <r>
      <rPr>
        <rFont val="Arial"/>
        <b/>
        <color rgb="FF3F3F3F"/>
        <sz val="11.0"/>
      </rPr>
      <t>Pronunciation</t>
    </r>
    <r>
      <rPr>
        <rFont val="Arial"/>
        <color rgb="FF3F3F3F"/>
        <sz val="11.0"/>
      </rPr>
      <t xml:space="preserve">: places in London </t>
    </r>
    <r>
      <rPr>
        <rFont val="Arial"/>
        <b/>
        <color rgb="FF3F3F3F"/>
        <sz val="11.0"/>
      </rPr>
      <t>Reading</t>
    </r>
    <r>
      <rPr>
        <rFont val="Arial"/>
        <color rgb="FF3F3F3F"/>
        <sz val="11.0"/>
      </rPr>
      <t xml:space="preserve">: finding specific information; </t>
    </r>
    <r>
      <rPr>
        <rFont val="Arial"/>
        <b/>
        <color rgb="FF3F3F3F"/>
        <sz val="11.0"/>
      </rPr>
      <t>Listening</t>
    </r>
    <r>
      <rPr>
        <rFont val="Arial"/>
        <color rgb="FF3F3F3F"/>
        <sz val="11.0"/>
      </rPr>
      <t xml:space="preserve">: using visual clues to understand the weather </t>
    </r>
    <r>
      <rPr>
        <rFont val="Arial"/>
        <b/>
        <color rgb="FF3F3F3F"/>
        <sz val="11.0"/>
      </rPr>
      <t>Speaking</t>
    </r>
    <r>
      <rPr>
        <rFont val="Arial"/>
        <color rgb="FF3F3F3F"/>
        <sz val="11.0"/>
      </rPr>
      <t xml:space="preserve">: expressing preference, making a simple recommendation
</t>
    </r>
    <r>
      <rPr>
        <rFont val="Arial"/>
        <b/>
        <color rgb="FF3F3F3F"/>
        <sz val="11.0"/>
      </rPr>
      <t xml:space="preserve">6A A traditional story (p. 48) Grammar: </t>
    </r>
    <r>
      <rPr>
        <rFont val="Arial"/>
        <color rgb="FF3F3F3F"/>
        <sz val="11.0"/>
      </rPr>
      <t xml:space="preserve">object pronouns: me, you, him, etc. </t>
    </r>
    <r>
      <rPr>
        <rFont val="Arial"/>
        <b/>
        <color rgb="FF3F3F3F"/>
        <sz val="11.0"/>
      </rPr>
      <t>Vocabulary</t>
    </r>
    <r>
      <rPr>
        <rFont val="Arial"/>
        <color rgb="FF3F3F3F"/>
        <sz val="11.0"/>
      </rPr>
      <t xml:space="preserve">: learning words from a story </t>
    </r>
    <r>
      <rPr>
        <rFont val="Arial"/>
        <b/>
        <color rgb="FF3F3F3F"/>
        <sz val="11.0"/>
      </rPr>
      <t>Pronunciation</t>
    </r>
    <r>
      <rPr>
        <rFont val="Arial"/>
        <color rgb="FF3F3F3F"/>
        <sz val="11.0"/>
      </rPr>
      <t xml:space="preserve">: /aɪ/, /ɪ/, and /iː/ </t>
    </r>
    <r>
      <rPr>
        <rFont val="Arial"/>
        <b/>
        <color rgb="FF3F3F3F"/>
        <sz val="11.0"/>
      </rPr>
      <t>Reading</t>
    </r>
    <r>
      <rPr>
        <rFont val="Arial"/>
        <color rgb="FF3F3F3F"/>
        <sz val="11.0"/>
      </rPr>
      <t xml:space="preserve">: understanding a traditional story; </t>
    </r>
    <r>
      <rPr>
        <rFont val="Arial"/>
        <b/>
        <color rgb="FF3F3F3F"/>
        <sz val="11.0"/>
      </rPr>
      <t>Listening</t>
    </r>
    <r>
      <rPr>
        <rFont val="Arial"/>
        <color rgb="FF3F3F3F"/>
        <sz val="11.0"/>
      </rPr>
      <t xml:space="preserve">: using visual clues to understand reading habits; using prediction to tune in to the end of a story </t>
    </r>
    <r>
      <rPr>
        <rFont val="Arial"/>
        <b/>
        <color rgb="FF3F3F3F"/>
        <sz val="11.0"/>
      </rPr>
      <t>Speaking</t>
    </r>
    <r>
      <rPr>
        <rFont val="Arial"/>
        <color rgb="FF3F3F3F"/>
        <sz val="11.0"/>
      </rPr>
      <t xml:space="preserve">: talking about reading habits; retelling a story
</t>
    </r>
    <r>
      <rPr>
        <rFont val="Arial"/>
        <b/>
        <color rgb="FF3F3F3F"/>
        <sz val="11.0"/>
      </rPr>
      <t>6B I don't like Mondays (p. 50) Grammar:</t>
    </r>
    <r>
      <rPr>
        <rFont val="Arial"/>
        <color rgb="FF3F3F3F"/>
        <sz val="11.0"/>
      </rPr>
      <t xml:space="preserve"> like + verb + -ing </t>
    </r>
    <r>
      <rPr>
        <rFont val="Arial"/>
        <b/>
        <color rgb="FF3F3F3F"/>
        <sz val="11.0"/>
      </rPr>
      <t>Vocabulary</t>
    </r>
    <r>
      <rPr>
        <rFont val="Arial"/>
        <color rgb="FF3F3F3F"/>
        <sz val="11.0"/>
      </rPr>
      <t xml:space="preserve">: ordinal numbers, the date </t>
    </r>
    <r>
      <rPr>
        <rFont val="Arial"/>
        <b/>
        <color rgb="FF3F3F3F"/>
        <sz val="11.0"/>
      </rPr>
      <t>Pronunciation</t>
    </r>
    <r>
      <rPr>
        <rFont val="Arial"/>
        <color rgb="FF3F3F3F"/>
        <sz val="11.0"/>
      </rPr>
      <t xml:space="preserve">: /θ/ and /ð/, saying the date </t>
    </r>
    <r>
      <rPr>
        <rFont val="Arial"/>
        <b/>
        <color rgb="FF3F3F3F"/>
        <sz val="11.0"/>
      </rPr>
      <t>Reading</t>
    </r>
    <r>
      <rPr>
        <rFont val="Arial"/>
        <color rgb="FF3F3F3F"/>
        <sz val="11.0"/>
      </rPr>
      <t xml:space="preserve">: understanding feelings and opinions; </t>
    </r>
    <r>
      <rPr>
        <rFont val="Arial"/>
        <b/>
        <color rgb="FF3F3F3F"/>
        <sz val="11.0"/>
      </rPr>
      <t>Listening</t>
    </r>
    <r>
      <rPr>
        <rFont val="Arial"/>
        <color rgb="FF3F3F3F"/>
        <sz val="11.0"/>
      </rPr>
      <t xml:space="preserve">: understanding ordinal numbers in context </t>
    </r>
    <r>
      <rPr>
        <rFont val="Arial"/>
        <b/>
        <color rgb="FF3F3F3F"/>
        <sz val="11.0"/>
      </rPr>
      <t>Speaking</t>
    </r>
    <r>
      <rPr>
        <rFont val="Arial"/>
        <color rgb="FF3F3F3F"/>
        <sz val="11.0"/>
      </rPr>
      <t xml:space="preserve">: talking about favourite and least favourite times
</t>
    </r>
    <r>
      <rPr>
        <rFont val="Arial"/>
        <b/>
        <color rgb="FF3F3F3F"/>
        <sz val="11.0"/>
      </rPr>
      <t>6C Making music (p. 52) Grammar:</t>
    </r>
    <r>
      <rPr>
        <rFont val="Arial"/>
        <color rgb="FF3F3F3F"/>
        <sz val="11.0"/>
      </rPr>
      <t xml:space="preserve"> revision: be or do? </t>
    </r>
    <r>
      <rPr>
        <rFont val="Arial"/>
        <b/>
        <color rgb="FF3F3F3F"/>
        <sz val="11.0"/>
      </rPr>
      <t>Vocabulary</t>
    </r>
    <r>
      <rPr>
        <rFont val="Arial"/>
        <color rgb="FF3F3F3F"/>
        <sz val="11.0"/>
      </rPr>
      <t xml:space="preserve">: music </t>
    </r>
    <r>
      <rPr>
        <rFont val="Arial"/>
        <b/>
        <color rgb="FF3F3F3F"/>
        <sz val="11.0"/>
      </rPr>
      <t>Pronunciation</t>
    </r>
    <r>
      <rPr>
        <rFont val="Arial"/>
        <color rgb="FF3F3F3F"/>
        <sz val="11.0"/>
      </rPr>
      <t xml:space="preserve">: /j/, giving opinions </t>
    </r>
    <r>
      <rPr>
        <rFont val="Arial"/>
        <b/>
        <color rgb="FF3F3F3F"/>
        <sz val="11.0"/>
      </rPr>
      <t>Listening</t>
    </r>
    <r>
      <rPr>
        <rFont val="Arial"/>
        <color rgb="FF3F3F3F"/>
        <sz val="11.0"/>
      </rPr>
      <t xml:space="preserve">: using visual clues to understand specific information </t>
    </r>
    <r>
      <rPr>
        <rFont val="Arial"/>
        <b/>
        <color rgb="FF3F3F3F"/>
        <sz val="11.0"/>
      </rPr>
      <t>Speaking</t>
    </r>
    <r>
      <rPr>
        <rFont val="Arial"/>
        <color rgb="FF3F3F3F"/>
        <sz val="11.0"/>
      </rPr>
      <t xml:space="preserve">: talking about musical tastes
</t>
    </r>
    <r>
      <rPr>
        <rFont val="Arial"/>
        <b/>
        <color rgb="FF3F3F3F"/>
        <sz val="11.0"/>
      </rPr>
      <t>Revise and Check p.54</t>
    </r>
    <r>
      <rPr>
        <rFont val="Arial"/>
        <color rgb="FF3F3F3F"/>
        <sz val="11.0"/>
      </rPr>
      <t xml:space="preserve">
</t>
    </r>
    <r>
      <rPr>
        <rFont val="Arial"/>
        <b/>
        <color rgb="FF3F3F3F"/>
        <sz val="11.0"/>
      </rPr>
      <t>NOTE</t>
    </r>
    <r>
      <rPr>
        <rFont val="Arial"/>
        <color rgb="FF3F3F3F"/>
        <sz val="11.0"/>
      </rPr>
      <t xml:space="preserve">: </t>
    </r>
    <r>
      <rPr>
        <rFont val="Arial"/>
        <b/>
        <color rgb="FF3F3F3F"/>
        <sz val="11.0"/>
      </rPr>
      <t>The Practical English section will not be covered. Instead, workbook sections 5C, 6A,6B and 6C will be covered.</t>
    </r>
  </si>
  <si>
    <t>WEEK 5</t>
  </si>
  <si>
    <t>Quiz 1</t>
  </si>
  <si>
    <r>
      <rPr>
        <rFont val="Arial"/>
        <b/>
        <color rgb="FF3F3F3F"/>
        <sz val="11.0"/>
      </rPr>
      <t xml:space="preserve">9B White gold p.74 Grammar: </t>
    </r>
    <r>
      <rPr>
        <rFont val="Arial"/>
        <color rgb="FF3F3F3F"/>
        <sz val="11.0"/>
      </rPr>
      <t xml:space="preserve">quantifiers how much how many a lot of etc </t>
    </r>
    <r>
      <rPr>
        <rFont val="Arial"/>
        <b/>
        <color rgb="FF3F3F3F"/>
        <sz val="11.0"/>
      </rPr>
      <t>Vocabulary</t>
    </r>
    <r>
      <rPr>
        <rFont val="Arial"/>
        <color rgb="FF3F3F3F"/>
        <sz val="11.0"/>
      </rPr>
      <t xml:space="preserve">: food containers </t>
    </r>
    <r>
      <rPr>
        <rFont val="Arial"/>
        <b/>
        <color rgb="FF3F3F3F"/>
        <sz val="11.0"/>
      </rPr>
      <t>Pronunciation</t>
    </r>
    <r>
      <rPr>
        <rFont val="Arial"/>
        <color rgb="FF3F3F3F"/>
        <sz val="11.0"/>
      </rPr>
      <t xml:space="preserve">: ʃ and s </t>
    </r>
    <r>
      <rPr>
        <rFont val="Arial"/>
        <b/>
        <color rgb="FF3F3F3F"/>
        <sz val="11.0"/>
      </rPr>
      <t>Reading:</t>
    </r>
    <r>
      <rPr>
        <rFont val="Arial"/>
        <color rgb="FF3F3F3F"/>
        <sz val="11.0"/>
      </rPr>
      <t xml:space="preserve"> categorizing information </t>
    </r>
    <r>
      <rPr>
        <rFont val="Arial"/>
        <b/>
        <color rgb="FF3F3F3F"/>
        <sz val="11.0"/>
      </rPr>
      <t>Speaking</t>
    </r>
    <r>
      <rPr>
        <rFont val="Arial"/>
        <color rgb="FF3F3F3F"/>
        <sz val="11.0"/>
      </rPr>
      <t xml:space="preserve">: asking about quantity and frequency
</t>
    </r>
    <r>
      <rPr>
        <rFont val="Arial"/>
        <b/>
        <color rgb="FF3F3F3F"/>
        <sz val="11.0"/>
      </rPr>
      <t>9C Quizzes and quizzers p.76 Grammar:</t>
    </r>
    <r>
      <rPr>
        <rFont val="Arial"/>
        <color rgb="FF3F3F3F"/>
        <sz val="11.0"/>
      </rPr>
      <t xml:space="preserve"> comparative adjectives </t>
    </r>
    <r>
      <rPr>
        <rFont val="Arial"/>
        <b/>
        <color rgb="FF3F3F3F"/>
        <sz val="11.0"/>
      </rPr>
      <t>Vocabulary</t>
    </r>
    <r>
      <rPr>
        <rFont val="Arial"/>
        <color rgb="FF3F3F3F"/>
        <sz val="11.0"/>
      </rPr>
      <t xml:space="preserve">: high numbers </t>
    </r>
    <r>
      <rPr>
        <rFont val="Arial"/>
        <b/>
        <color rgb="FF3F3F3F"/>
        <sz val="11.0"/>
      </rPr>
      <t>Pronunciation</t>
    </r>
    <r>
      <rPr>
        <rFont val="Arial"/>
        <color rgb="FF3F3F3F"/>
        <sz val="11.0"/>
      </rPr>
      <t xml:space="preserve">: ə sentence stress  </t>
    </r>
    <r>
      <rPr>
        <rFont val="Arial"/>
        <b/>
        <color rgb="FF3F3F3F"/>
        <sz val="11.0"/>
      </rPr>
      <t>Reading:</t>
    </r>
    <r>
      <rPr>
        <rFont val="Arial"/>
        <color rgb="FF3F3F3F"/>
        <sz val="11.0"/>
      </rPr>
      <t xml:space="preserve"> reading and remembering information </t>
    </r>
    <r>
      <rPr>
        <rFont val="Arial"/>
        <b/>
        <color rgb="FF3F3F3F"/>
        <sz val="11.0"/>
      </rPr>
      <t>Listening</t>
    </r>
    <r>
      <rPr>
        <rFont val="Arial"/>
        <color rgb="FF3F3F3F"/>
        <sz val="11.0"/>
      </rPr>
      <t xml:space="preserve">: understanding instructions focusing on reasons </t>
    </r>
    <r>
      <rPr>
        <rFont val="Arial"/>
        <b/>
        <color rgb="FF3F3F3F"/>
        <sz val="11.0"/>
      </rPr>
      <t>Speaking</t>
    </r>
    <r>
      <rPr>
        <rFont val="Arial"/>
        <color rgb="FF3F3F3F"/>
        <sz val="11.0"/>
      </rPr>
      <t xml:space="preserve">: asking and answering quiz questions
</t>
    </r>
    <r>
      <rPr>
        <rFont val="Arial"/>
        <color rgb="FFFF0000"/>
        <sz val="11.0"/>
      </rPr>
      <t>UNIT 10A</t>
    </r>
    <r>
      <rPr>
        <rFont val="Arial"/>
        <color rgb="FF3F3F3F"/>
        <sz val="11.0"/>
      </rPr>
      <t xml:space="preserve"> </t>
    </r>
    <r>
      <rPr>
        <rFont val="Arial"/>
        <b/>
        <color rgb="FF3F3F3F"/>
        <sz val="11.0"/>
      </rPr>
      <t>Top of the list p.80 Grammar</t>
    </r>
    <r>
      <rPr>
        <rFont val="Arial"/>
        <color rgb="FF3F3F3F"/>
        <sz val="11.0"/>
      </rPr>
      <t xml:space="preserve">: superlative adjectives </t>
    </r>
    <r>
      <rPr>
        <rFont val="Arial"/>
        <b/>
        <color rgb="FF3F3F3F"/>
        <sz val="11.0"/>
      </rPr>
      <t>Vocabulary</t>
    </r>
    <r>
      <rPr>
        <rFont val="Arial"/>
        <color rgb="FF3F3F3F"/>
        <sz val="11.0"/>
      </rPr>
      <t xml:space="preserve">: places and buildings </t>
    </r>
    <r>
      <rPr>
        <rFont val="Arial"/>
        <b/>
        <color rgb="FF3F3F3F"/>
        <sz val="11.0"/>
      </rPr>
      <t>Pronunciation</t>
    </r>
    <r>
      <rPr>
        <rFont val="Arial"/>
        <color rgb="FF3F3F3F"/>
        <sz val="11.0"/>
      </rPr>
      <t xml:space="preserve">: consonant groups </t>
    </r>
    <r>
      <rPr>
        <rFont val="Arial"/>
        <b/>
        <color rgb="FF3F3F3F"/>
        <sz val="11.0"/>
      </rPr>
      <t>Reading</t>
    </r>
    <r>
      <rPr>
        <rFont val="Arial"/>
        <color rgb="FF3F3F3F"/>
        <sz val="11.0"/>
      </rPr>
      <t xml:space="preserve">: identifying paragraph endings from context </t>
    </r>
    <r>
      <rPr>
        <rFont val="Arial"/>
        <b/>
        <color rgb="FF3F3F3F"/>
        <sz val="11.0"/>
      </rPr>
      <t>Speaking</t>
    </r>
    <r>
      <rPr>
        <rFont val="Arial"/>
        <color rgb="FF3F3F3F"/>
        <sz val="11.0"/>
      </rPr>
      <t xml:space="preserve">: giving tourist information
</t>
    </r>
    <r>
      <rPr>
        <rFont val="Arial"/>
        <b/>
        <color rgb="FF3F3F3F"/>
        <sz val="11.0"/>
      </rPr>
      <t xml:space="preserve">10B In the footsteps of Marco Polo p.82 Grammar: </t>
    </r>
    <r>
      <rPr>
        <rFont val="Arial"/>
        <color rgb="FF3F3F3F"/>
        <sz val="11.0"/>
      </rPr>
      <t xml:space="preserve">be going to plans future time expressions </t>
    </r>
    <r>
      <rPr>
        <rFont val="Arial"/>
        <b/>
        <color rgb="FF3F3F3F"/>
        <sz val="11.0"/>
      </rPr>
      <t>Vocabulary</t>
    </r>
    <r>
      <rPr>
        <rFont val="Arial"/>
        <color rgb="FF3F3F3F"/>
        <sz val="11.0"/>
      </rPr>
      <t xml:space="preserve">: city holidays </t>
    </r>
    <r>
      <rPr>
        <rFont val="Arial"/>
        <b/>
        <color rgb="FF3F3F3F"/>
        <sz val="11.0"/>
      </rPr>
      <t>Pronunciation</t>
    </r>
    <r>
      <rPr>
        <rFont val="Arial"/>
        <color rgb="FF3F3F3F"/>
        <sz val="11.0"/>
      </rPr>
      <t xml:space="preserve">: sentence stress </t>
    </r>
    <r>
      <rPr>
        <rFont val="Arial"/>
        <b/>
        <color rgb="FF3F3F3F"/>
        <sz val="11.0"/>
      </rPr>
      <t>Listening</t>
    </r>
    <r>
      <rPr>
        <rFont val="Arial"/>
        <color rgb="FF3F3F3F"/>
        <sz val="11.0"/>
      </rPr>
      <t xml:space="preserve">: using prior knowledge to predict content note taking </t>
    </r>
    <r>
      <rPr>
        <rFont val="Arial"/>
        <b/>
        <color rgb="FF3F3F3F"/>
        <sz val="11.0"/>
      </rPr>
      <t>Speaking</t>
    </r>
    <r>
      <rPr>
        <rFont val="Arial"/>
        <color rgb="FF3F3F3F"/>
        <sz val="11.0"/>
      </rPr>
      <t xml:space="preserve">: talking about future plans planning a trip making suggestions
</t>
    </r>
    <r>
      <rPr>
        <rFont val="Arial"/>
        <b/>
        <color rgb="FF3F3F3F"/>
        <sz val="11.0"/>
      </rPr>
      <t>NOTE: The Practical English section will not be covered. Instead, workbook sections 9B,9C,10A and 10B will be covered.</t>
    </r>
  </si>
  <si>
    <t>WEEK 8</t>
  </si>
  <si>
    <r>
      <rPr>
        <rFont val="Merriweather"/>
        <b/>
        <color rgb="FF3F3F3F"/>
        <sz val="11.0"/>
      </rPr>
      <t xml:space="preserve">4B: How we shop </t>
    </r>
    <r>
      <rPr>
        <rFont val="Merriweather"/>
        <color rgb="FF3F3F3F"/>
        <sz val="11.0"/>
      </rPr>
      <t xml:space="preserve">Grammar: Present perfect or past simple? Vocabulary: Shopping. Pronunciation: c and ch. Reading: Identifying the main idea in a paragraph. Listening: Using visual clues to understand key points. Speaking: Asking follow-up questions. Writing: An opinion essay.
</t>
    </r>
    <r>
      <rPr>
        <rFont val="Merriweather"/>
        <b/>
        <color rgb="FF3F3F3F"/>
        <sz val="11.0"/>
      </rPr>
      <t>4C: Weekendvy</t>
    </r>
    <r>
      <rPr>
        <rFont val="Merriweather"/>
        <color rgb="FF3F3F3F"/>
        <sz val="11.0"/>
      </rPr>
      <t xml:space="preserve"> Grammar: Something, anything, nothing, etc. Vocabulary: Adjectives ending in -ed and -ing. Pronunciation: /e/, /əʊ/, and /ʌ. Reading: Inferring from captions and visual clues. Listening: Understanding historical facts. Speaking: Talking about the weekend; answering promptly
</t>
    </r>
    <r>
      <rPr>
        <rFont val="Merriweather"/>
        <b/>
        <color rgb="FF3F3F3F"/>
        <sz val="11.0"/>
      </rPr>
      <t>Revise and Check 3&amp;4</t>
    </r>
    <r>
      <rPr>
        <rFont val="Merriweather"/>
        <color rgb="FF3F3F3F"/>
        <sz val="11.0"/>
      </rPr>
      <t xml:space="preserve">
</t>
    </r>
    <r>
      <rPr>
        <rFont val="Merriweather"/>
        <b/>
        <color rgb="FF3F3F3F"/>
        <sz val="11.0"/>
      </rPr>
      <t xml:space="preserve">5A: Fast forward </t>
    </r>
    <r>
      <rPr>
        <rFont val="Merriweather"/>
        <color rgb="FF3F3F3F"/>
        <sz val="11.0"/>
      </rPr>
      <t xml:space="preserve">Grammar: Comparative adjectives and adverbs, as... as. Vocabulary: Types of numbers. Pronunciation: /ə/ Reading: Scanning for information. Listening: Tuning into an interview using topic-related vocabulary. Speaking: Responding to ideas in an article; talking about changes, giving reasons.
</t>
    </r>
    <r>
      <rPr>
        <rFont val="Merriweather"/>
        <b/>
        <color rgb="FF3F3F3F"/>
        <sz val="11.0"/>
      </rPr>
      <t xml:space="preserve">5B: Superlative cities? </t>
    </r>
    <r>
      <rPr>
        <rFont val="Merriweather"/>
        <color rgb="FF3F3F3F"/>
        <sz val="11.0"/>
      </rPr>
      <t>Grammar: Superlatives (+ ever + present perfect). Vocabulary: Describing a town or city. Pronunciation: Sentence stress. Listening: Understanding the main points in a podcast. Speaking: Asking for more information. Writing: Describing your town or city.</t>
    </r>
  </si>
  <si>
    <t>WEEK 14</t>
  </si>
  <si>
    <r>
      <rPr>
        <rFont val="Arial"/>
        <b/>
        <color rgb="FFFF0000"/>
        <sz val="11.0"/>
      </rPr>
      <t>UNIT 7A</t>
    </r>
    <r>
      <rPr>
        <rFont val="Arial"/>
        <color rgb="FF3F3F3F"/>
        <sz val="11.0"/>
      </rPr>
      <t xml:space="preserve"> </t>
    </r>
    <r>
      <rPr>
        <rFont val="Arial"/>
        <b/>
        <color theme="1"/>
        <sz val="11.0"/>
      </rPr>
      <t>This is me (p. 56) Grammar:</t>
    </r>
    <r>
      <rPr>
        <rFont val="Arial"/>
        <color rgb="FF3F3F3F"/>
        <sz val="11.0"/>
      </rPr>
      <t xml:space="preserve"> past simple of be: was / were </t>
    </r>
    <r>
      <rPr>
        <rFont val="Arial"/>
        <b/>
        <color rgb="FF3F3F3F"/>
        <sz val="11.0"/>
      </rPr>
      <t>Vocabulary</t>
    </r>
    <r>
      <rPr>
        <rFont val="Arial"/>
        <color rgb="FF3F3F3F"/>
        <sz val="11.0"/>
      </rPr>
      <t xml:space="preserve">: word formation: write&gt; writer </t>
    </r>
    <r>
      <rPr>
        <rFont val="Arial"/>
        <b/>
        <color rgb="FF3F3F3F"/>
        <sz val="11.0"/>
      </rPr>
      <t>Pronunciation</t>
    </r>
    <r>
      <rPr>
        <rFont val="Arial"/>
        <color rgb="FF3F3F3F"/>
        <sz val="11.0"/>
      </rPr>
      <t xml:space="preserve">: sentence stress </t>
    </r>
    <r>
      <rPr>
        <rFont val="Arial"/>
        <b/>
        <color rgb="FF3F3F3F"/>
        <sz val="11.0"/>
      </rPr>
      <t>Reading</t>
    </r>
    <r>
      <rPr>
        <rFont val="Arial"/>
        <color rgb="FF3F3F3F"/>
        <sz val="11.0"/>
      </rPr>
      <t xml:space="preserve">: understanding a life story; </t>
    </r>
    <r>
      <rPr>
        <rFont val="Arial"/>
        <b/>
        <color rgb="FF3F3F3F"/>
        <sz val="11.0"/>
      </rPr>
      <t>Listening</t>
    </r>
    <r>
      <rPr>
        <rFont val="Arial"/>
        <color rgb="FF3F3F3F"/>
        <sz val="11.0"/>
      </rPr>
      <t xml:space="preserve">: using visual clues to understand a biographical documentary </t>
    </r>
    <r>
      <rPr>
        <rFont val="Arial"/>
        <b/>
        <color rgb="FF3F3F3F"/>
        <sz val="11.0"/>
      </rPr>
      <t>Speaking</t>
    </r>
    <r>
      <rPr>
        <rFont val="Arial"/>
        <color rgb="FF3F3F3F"/>
        <sz val="11.0"/>
      </rPr>
      <t xml:space="preserve">: talking about a personal photo
</t>
    </r>
    <r>
      <rPr>
        <rFont val="Arial"/>
        <b/>
        <color rgb="FF3F3F3F"/>
        <sz val="11.0"/>
      </rPr>
      <t>7B Small mistake, big problem (p. 58)Grammar:</t>
    </r>
    <r>
      <rPr>
        <rFont val="Arial"/>
        <color rgb="FF3F3F3F"/>
        <sz val="11.0"/>
      </rPr>
      <t xml:space="preserve"> past simple: regular verbs </t>
    </r>
    <r>
      <rPr>
        <rFont val="Arial"/>
        <b/>
        <color rgb="FF3F3F3F"/>
        <sz val="11.0"/>
      </rPr>
      <t>Vocabulary</t>
    </r>
    <r>
      <rPr>
        <rFont val="Arial"/>
        <color rgb="FF3F3F3F"/>
        <sz val="11.0"/>
      </rPr>
      <t xml:space="preserve">: past time expressions </t>
    </r>
    <r>
      <rPr>
        <rFont val="Arial"/>
        <b/>
        <color rgb="FF3F3F3F"/>
        <sz val="11.0"/>
      </rPr>
      <t>Pronunciation</t>
    </r>
    <r>
      <rPr>
        <rFont val="Arial"/>
        <color rgb="FF3F3F3F"/>
        <sz val="11.0"/>
      </rPr>
      <t xml:space="preserve">: -ed endings </t>
    </r>
    <r>
      <rPr>
        <rFont val="Arial"/>
        <b/>
        <color rgb="FF3F3F3F"/>
        <sz val="11.0"/>
      </rPr>
      <t>Reading</t>
    </r>
    <r>
      <rPr>
        <rFont val="Arial"/>
        <color rgb="FF3F3F3F"/>
        <sz val="11.0"/>
      </rPr>
      <t xml:space="preserve">: using context to complete information in a blog; </t>
    </r>
    <r>
      <rPr>
        <rFont val="Arial"/>
        <b/>
        <color rgb="FF3F3F3F"/>
        <sz val="11.0"/>
      </rPr>
      <t>Listening</t>
    </r>
    <r>
      <rPr>
        <rFont val="Arial"/>
        <color rgb="FF3F3F3F"/>
        <sz val="11.0"/>
      </rPr>
      <t xml:space="preserve">: understanding a sequence of events </t>
    </r>
    <r>
      <rPr>
        <rFont val="Arial"/>
        <b/>
        <color rgb="FF3F3F3F"/>
        <sz val="11.0"/>
      </rPr>
      <t>Speaking</t>
    </r>
    <r>
      <rPr>
        <rFont val="Arial"/>
        <color rgb="FF3F3F3F"/>
        <sz val="11.0"/>
      </rPr>
      <t xml:space="preserve">: describing the last time you did something
</t>
    </r>
    <r>
      <rPr>
        <rFont val="Arial"/>
        <b/>
        <color rgb="FF3F3F3F"/>
        <sz val="11.0"/>
      </rPr>
      <t xml:space="preserve">7C Happy New Year (p. 60) Grammar: </t>
    </r>
    <r>
      <rPr>
        <rFont val="Arial"/>
        <color rgb="FF3F3F3F"/>
        <sz val="11.0"/>
      </rPr>
      <t xml:space="preserve">past simple: irregular verbs </t>
    </r>
    <r>
      <rPr>
        <rFont val="Arial"/>
        <b/>
        <color rgb="FF3F3F3F"/>
        <sz val="11.0"/>
      </rPr>
      <t>Vocabulary</t>
    </r>
    <r>
      <rPr>
        <rFont val="Arial"/>
        <color rgb="FF3F3F3F"/>
        <sz val="11.0"/>
      </rPr>
      <t xml:space="preserve">: go, have, get </t>
    </r>
    <r>
      <rPr>
        <rFont val="Arial"/>
        <b/>
        <color rgb="FF3F3F3F"/>
        <sz val="11.0"/>
      </rPr>
      <t>Pronunciation</t>
    </r>
    <r>
      <rPr>
        <rFont val="Arial"/>
        <color rgb="FF3F3F3F"/>
        <sz val="11.0"/>
      </rPr>
      <t xml:space="preserve">: sentence stress </t>
    </r>
    <r>
      <rPr>
        <rFont val="Arial"/>
        <b/>
        <color rgb="FF3F3F3F"/>
        <sz val="11.0"/>
      </rPr>
      <t>Reading</t>
    </r>
    <r>
      <rPr>
        <rFont val="Arial"/>
        <color rgb="FF3F3F3F"/>
        <sz val="11.0"/>
      </rPr>
      <t xml:space="preserve">: understanding detail in short anecdotes; </t>
    </r>
    <r>
      <rPr>
        <rFont val="Arial"/>
        <b/>
        <color rgb="FF3F3F3F"/>
        <sz val="11.0"/>
      </rPr>
      <t>Listening</t>
    </r>
    <r>
      <rPr>
        <rFont val="Arial"/>
        <color rgb="FF3F3F3F"/>
        <sz val="11.0"/>
      </rPr>
      <t xml:space="preserve">: understanding an anecdote </t>
    </r>
    <r>
      <rPr>
        <rFont val="Arial"/>
        <b/>
        <color rgb="FF3F3F3F"/>
        <sz val="11.0"/>
      </rPr>
      <t>Speaking</t>
    </r>
    <r>
      <rPr>
        <rFont val="Arial"/>
        <color rgb="FF3F3F3F"/>
        <sz val="11.0"/>
      </rPr>
      <t xml:space="preserve">: talking about a memorable event
</t>
    </r>
    <r>
      <rPr>
        <rFont val="Arial"/>
        <b/>
        <color rgb="FF3F3F3F"/>
        <sz val="11.0"/>
      </rPr>
      <t>NOTE: The Practical English section will not be covered. Instead, workbook sections 7A,7B and 7C will be covered.</t>
    </r>
  </si>
  <si>
    <t>WEEK 6</t>
  </si>
  <si>
    <t>Cumhuriyet 
Bayramı (Republic Day)</t>
  </si>
  <si>
    <r>
      <rPr>
        <rFont val="Merriweather"/>
        <b/>
        <color rgb="FF000000"/>
        <sz val="11.0"/>
      </rPr>
      <t>5C: Too much or not enough?</t>
    </r>
    <r>
      <rPr>
        <rFont val="Merriweather"/>
        <color rgb="FF000000"/>
        <sz val="11.0"/>
      </rPr>
      <t xml:space="preserve"> Grammar: Quantifiers, too, (not) enough. Vocabulary: Health and the body. Pronunciation: /ʌ/ Reading: Responding to and assessing information according to personal opinion. Listening: Understanding numbers and quantities. Speaking: Talking about habits; asking questions, and giving reasons.
</t>
    </r>
    <r>
      <rPr>
        <rFont val="Merriweather"/>
        <b/>
        <color rgb="FF000000"/>
        <sz val="11.0"/>
      </rPr>
      <t>Practical English: Taking something back
6A: Optimist or pessimist?</t>
    </r>
    <r>
      <rPr>
        <rFont val="Merriweather"/>
        <color rgb="FF000000"/>
        <sz val="11.0"/>
      </rPr>
      <t xml:space="preserve"> Grammar: will / won't (predictions). Vocabulary: opposite verbs. Pronunciation: 'll / won't. Reading: understanding a definition and examples. Listening: taking notes. Speaking: responding to predictions.
</t>
    </r>
    <r>
      <rPr>
        <rFont val="Merriweather"/>
        <b/>
        <color rgb="FF000000"/>
        <sz val="11.0"/>
      </rPr>
      <t>6B: Love will find a way</t>
    </r>
    <r>
      <rPr>
        <rFont val="Merriweather"/>
        <color rgb="FF000000"/>
        <sz val="11.0"/>
      </rPr>
      <t xml:space="preserve"> Grammar: will / won't / shall (other uses). Vocabulary: verb + back. Pronunciation: word stress / two-syllable verbs. Reading: understanding the events in a story. Listening: understanding the events in a story. Speaking: asking and answering (verb + back). Writing: social media messages.</t>
    </r>
  </si>
  <si>
    <t>WEEK 15</t>
  </si>
  <si>
    <r>
      <rPr>
        <rFont val="Arial"/>
        <b/>
        <color rgb="FF3F3F3F"/>
        <sz val="11.0"/>
      </rPr>
      <t>10C The cards don't lie p.84 Grammar:</t>
    </r>
    <r>
      <rPr>
        <rFont val="Arial"/>
        <color rgb="FF3F3F3F"/>
        <sz val="11.0"/>
      </rPr>
      <t xml:space="preserve"> be going to predictions </t>
    </r>
    <r>
      <rPr>
        <rFont val="Arial"/>
        <b/>
        <color rgb="FF3F3F3F"/>
        <sz val="11.0"/>
      </rPr>
      <t>Vocabulary</t>
    </r>
    <r>
      <rPr>
        <rFont val="Arial"/>
        <color rgb="FF3F3F3F"/>
        <sz val="11.0"/>
      </rPr>
      <t xml:space="preserve">: playing cards </t>
    </r>
    <r>
      <rPr>
        <rFont val="Arial"/>
        <b/>
        <color rgb="FF3F3F3F"/>
        <sz val="11.0"/>
      </rPr>
      <t>Pronunciation</t>
    </r>
    <r>
      <rPr>
        <rFont val="Arial"/>
        <color rgb="FF3F3F3F"/>
        <sz val="11.0"/>
      </rPr>
      <t xml:space="preserve">: the letters ear </t>
    </r>
    <r>
      <rPr>
        <rFont val="Arial"/>
        <b/>
        <color rgb="FF3F3F3F"/>
        <sz val="11.0"/>
      </rPr>
      <t>Reading</t>
    </r>
    <r>
      <rPr>
        <rFont val="Arial"/>
        <color rgb="FF3F3F3F"/>
        <sz val="11.0"/>
      </rPr>
      <t xml:space="preserve">: following the events in a story </t>
    </r>
    <r>
      <rPr>
        <rFont val="Arial"/>
        <b/>
        <color rgb="FF3F3F3F"/>
        <sz val="11.0"/>
      </rPr>
      <t>Listening</t>
    </r>
    <r>
      <rPr>
        <rFont val="Arial"/>
        <color rgb="FF3F3F3F"/>
        <sz val="11.0"/>
      </rPr>
      <t xml:space="preserve">: understanding specific information checking a prediction using visual clues to check predictions Speaking: making predictions
</t>
    </r>
    <r>
      <rPr>
        <rFont val="Arial"/>
        <b/>
        <color rgb="FF3F3F3F"/>
        <sz val="11.0"/>
      </rPr>
      <t xml:space="preserve">Revise and Check p.86 </t>
    </r>
    <r>
      <rPr>
        <rFont val="Arial"/>
        <color rgb="FF3F3F3F"/>
        <sz val="11.0"/>
      </rPr>
      <t xml:space="preserve">
</t>
    </r>
    <r>
      <rPr>
        <rFont val="Arial"/>
        <color rgb="FFFF0000"/>
        <sz val="11.0"/>
      </rPr>
      <t>UNIT 11A</t>
    </r>
    <r>
      <rPr>
        <rFont val="Arial"/>
        <color rgb="FF3F3F3F"/>
        <sz val="11.0"/>
      </rPr>
      <t xml:space="preserve"> </t>
    </r>
    <r>
      <rPr>
        <rFont val="Arial"/>
        <b/>
        <color theme="1"/>
        <sz val="11.0"/>
      </rPr>
      <t>Culture shock p.88 Grammar:</t>
    </r>
    <r>
      <rPr>
        <rFont val="Arial"/>
        <color rgb="FF3F3F3F"/>
        <sz val="11.0"/>
      </rPr>
      <t xml:space="preserve"> adverbs manner and modifiers </t>
    </r>
    <r>
      <rPr>
        <rFont val="Arial"/>
        <b/>
        <color rgb="FF3F3F3F"/>
        <sz val="11.0"/>
      </rPr>
      <t>Vocabulary</t>
    </r>
    <r>
      <rPr>
        <rFont val="Arial"/>
        <color rgb="FF3F3F3F"/>
        <sz val="11.0"/>
      </rPr>
      <t xml:space="preserve">: common adverbs </t>
    </r>
    <r>
      <rPr>
        <rFont val="Arial"/>
        <b/>
        <color rgb="FF3F3F3F"/>
        <sz val="11.0"/>
      </rPr>
      <t>Pronunciation</t>
    </r>
    <r>
      <rPr>
        <rFont val="Arial"/>
        <color rgb="FF3F3F3F"/>
        <sz val="11.0"/>
      </rPr>
      <t xml:space="preserve">: connected speech </t>
    </r>
    <r>
      <rPr>
        <rFont val="Arial"/>
        <b/>
        <color rgb="FF3F3F3F"/>
        <sz val="11.0"/>
      </rPr>
      <t>Reading</t>
    </r>
    <r>
      <rPr>
        <rFont val="Arial"/>
        <color rgb="FF3F3F3F"/>
        <sz val="11.0"/>
      </rPr>
      <t xml:space="preserve">: understanding opinions </t>
    </r>
    <r>
      <rPr>
        <rFont val="Arial"/>
        <b/>
        <color rgb="FF3F3F3F"/>
        <sz val="11.0"/>
      </rPr>
      <t>Listening</t>
    </r>
    <r>
      <rPr>
        <rFont val="Arial"/>
        <color rgb="FF3F3F3F"/>
        <sz val="11.0"/>
      </rPr>
      <t xml:space="preserve">: using visual clues to identify attitude </t>
    </r>
    <r>
      <rPr>
        <rFont val="Arial"/>
        <b/>
        <color rgb="FF3F3F3F"/>
        <sz val="11.0"/>
      </rPr>
      <t>Speaking</t>
    </r>
    <r>
      <rPr>
        <rFont val="Arial"/>
        <color rgb="FF3F3F3F"/>
        <sz val="11.0"/>
      </rPr>
      <t xml:space="preserve">: talking about common behaviours
</t>
    </r>
    <r>
      <rPr>
        <rFont val="Arial"/>
        <b/>
        <color rgb="FF3F3F3F"/>
        <sz val="11.0"/>
      </rPr>
      <t>11B It's on my list p.90 Grammar:</t>
    </r>
    <r>
      <rPr>
        <rFont val="Arial"/>
        <color rgb="FF3F3F3F"/>
        <sz val="11.0"/>
      </rPr>
      <t xml:space="preserve"> verb to infinitive </t>
    </r>
    <r>
      <rPr>
        <rFont val="Arial"/>
        <b/>
        <color rgb="FF3F3F3F"/>
        <sz val="11.0"/>
      </rPr>
      <t>Vocabulary</t>
    </r>
    <r>
      <rPr>
        <rFont val="Arial"/>
        <color rgb="FF3F3F3F"/>
        <sz val="11.0"/>
      </rPr>
      <t xml:space="preserve">: more verb phrases </t>
    </r>
    <r>
      <rPr>
        <rFont val="Arial"/>
        <b/>
        <color rgb="FF3F3F3F"/>
        <sz val="11.0"/>
      </rPr>
      <t>Pronunciation</t>
    </r>
    <r>
      <rPr>
        <rFont val="Arial"/>
        <color rgb="FF3F3F3F"/>
        <sz val="11.0"/>
      </rPr>
      <t xml:space="preserve">: weak to sentence stress </t>
    </r>
    <r>
      <rPr>
        <rFont val="Arial"/>
        <b/>
        <color rgb="FF3F3F3F"/>
        <sz val="11.0"/>
      </rPr>
      <t>Reading</t>
    </r>
    <r>
      <rPr>
        <rFont val="Arial"/>
        <color rgb="FF3F3F3F"/>
        <sz val="11.0"/>
      </rPr>
      <t xml:space="preserve">: completing information from context </t>
    </r>
    <r>
      <rPr>
        <rFont val="Arial"/>
        <b/>
        <color rgb="FF3F3F3F"/>
        <sz val="11.0"/>
      </rPr>
      <t>Listening</t>
    </r>
    <r>
      <rPr>
        <rFont val="Arial"/>
        <color rgb="FF3F3F3F"/>
        <sz val="11.0"/>
      </rPr>
      <t xml:space="preserve">: using visual clues to identify categories </t>
    </r>
    <r>
      <rPr>
        <rFont val="Arial"/>
        <b/>
        <color rgb="FF3F3F3F"/>
        <sz val="11.0"/>
      </rPr>
      <t>Speaking</t>
    </r>
    <r>
      <rPr>
        <rFont val="Arial"/>
        <color rgb="FF3F3F3F"/>
        <sz val="11.0"/>
      </rPr>
      <t xml:space="preserve">: talking about dreams and ambitions
</t>
    </r>
    <r>
      <rPr>
        <rFont val="Arial"/>
        <b/>
        <color rgb="FF3F3F3F"/>
        <sz val="11.0"/>
      </rPr>
      <t>11C Download the app p.92 Grammar:</t>
    </r>
    <r>
      <rPr>
        <rFont val="Arial"/>
        <color rgb="FF3F3F3F"/>
        <sz val="11.0"/>
      </rPr>
      <t xml:space="preserve"> definite article the or no the </t>
    </r>
    <r>
      <rPr>
        <rFont val="Arial"/>
        <b/>
        <color rgb="FF3F3F3F"/>
        <sz val="11.0"/>
      </rPr>
      <t>Vocabulary</t>
    </r>
    <r>
      <rPr>
        <rFont val="Arial"/>
        <color rgb="FF3F3F3F"/>
        <sz val="11.0"/>
      </rPr>
      <t xml:space="preserve">: phones and apps </t>
    </r>
    <r>
      <rPr>
        <rFont val="Arial"/>
        <b/>
        <color rgb="FF3F3F3F"/>
        <sz val="11.0"/>
      </rPr>
      <t>Pronunciation</t>
    </r>
    <r>
      <rPr>
        <rFont val="Arial"/>
        <color rgb="FF3F3F3F"/>
        <sz val="11.0"/>
      </rPr>
      <t xml:space="preserve">: the  </t>
    </r>
    <r>
      <rPr>
        <rFont val="Arial"/>
        <b/>
        <color rgb="FF3F3F3F"/>
        <sz val="11.0"/>
      </rPr>
      <t>Reading</t>
    </r>
    <r>
      <rPr>
        <rFont val="Arial"/>
        <color rgb="FF3F3F3F"/>
        <sz val="11.0"/>
      </rPr>
      <t xml:space="preserve">: identifying paragraph topics </t>
    </r>
    <r>
      <rPr>
        <rFont val="Arial"/>
        <b/>
        <color rgb="FF3F3F3F"/>
        <sz val="11.0"/>
      </rPr>
      <t>Listening</t>
    </r>
    <r>
      <rPr>
        <rFont val="Arial"/>
        <color rgb="FF3F3F3F"/>
        <sz val="11.0"/>
      </rPr>
      <t xml:space="preserve">: understanding habits and preferences  </t>
    </r>
    <r>
      <rPr>
        <rFont val="Arial"/>
        <b/>
        <color rgb="FF3F3F3F"/>
        <sz val="11.0"/>
      </rPr>
      <t>Speaking</t>
    </r>
    <r>
      <rPr>
        <rFont val="Arial"/>
        <color rgb="FF3F3F3F"/>
        <sz val="11.0"/>
      </rPr>
      <t xml:space="preserve">: talking about phone use expressing opinions
</t>
    </r>
    <r>
      <rPr>
        <rFont val="Arial"/>
        <b/>
        <color rgb="FF3F3F3F"/>
        <sz val="11.0"/>
      </rPr>
      <t>NOTES: 1) Presentations will only be given in the advisor teacher’s class, and the other instructors teaching the main course will continue with the normal course procedure.
2)The Practical English section will not be covered. Instead, workbook sections 10C,11A,11B and 11C will be covered.</t>
    </r>
    <r>
      <rPr>
        <rFont val="Arial"/>
        <color rgb="FF3F3F3F"/>
        <sz val="11.0"/>
      </rPr>
      <t xml:space="preserve">
</t>
    </r>
  </si>
  <si>
    <t>Portfolio 1-2
&amp;Class Participation 1</t>
  </si>
  <si>
    <t>WEEK 9</t>
  </si>
  <si>
    <t xml:space="preserve">PRESENTATION 1 </t>
  </si>
  <si>
    <t>Yılbaşı Tatili
New Year's Holiday</t>
  </si>
  <si>
    <t>NOTES</t>
  </si>
  <si>
    <t xml:space="preserve">7–21 December 2025: Application Period for the  Proficiency Examination II of Compulsory English Preparatory Program </t>
  </si>
  <si>
    <r>
      <rPr>
        <rFont val="Arial"/>
        <b/>
        <color rgb="FFFF0000"/>
        <sz val="11.0"/>
      </rPr>
      <t>UNIT 12A</t>
    </r>
    <r>
      <rPr>
        <rFont val="Arial"/>
        <b/>
        <color rgb="FF3F3F3F"/>
        <sz val="11.0"/>
      </rPr>
      <t xml:space="preserve"> It's a classic p.96 Grammar:</t>
    </r>
    <r>
      <rPr>
        <rFont val="Arial"/>
        <color rgb="FF3F3F3F"/>
        <sz val="11.0"/>
      </rPr>
      <t xml:space="preserve"> present perfect </t>
    </r>
    <r>
      <rPr>
        <rFont val="Arial"/>
        <b/>
        <color rgb="FF3F3F3F"/>
        <sz val="11.0"/>
      </rPr>
      <t>Vocabulary</t>
    </r>
    <r>
      <rPr>
        <rFont val="Arial"/>
        <color rgb="FF3F3F3F"/>
        <sz val="11.0"/>
      </rPr>
      <t xml:space="preserve">: irregular past participles </t>
    </r>
    <r>
      <rPr>
        <rFont val="Arial"/>
        <b/>
        <color rgb="FF3F3F3F"/>
        <sz val="11.0"/>
      </rPr>
      <t>Pronunciation</t>
    </r>
    <r>
      <rPr>
        <rFont val="Arial"/>
        <color rgb="FF3F3F3F"/>
        <sz val="11.0"/>
      </rPr>
      <t xml:space="preserve">: sentence stress  </t>
    </r>
    <r>
      <rPr>
        <rFont val="Arial"/>
        <b/>
        <color rgb="FF3F3F3F"/>
        <sz val="11.0"/>
      </rPr>
      <t>Listening</t>
    </r>
    <r>
      <rPr>
        <rFont val="Arial"/>
        <color rgb="FF3F3F3F"/>
        <sz val="11.0"/>
      </rPr>
      <t xml:space="preserve">: understanding topic questions note taking  </t>
    </r>
    <r>
      <rPr>
        <rFont val="Arial"/>
        <b/>
        <color rgb="FF3F3F3F"/>
        <sz val="11.0"/>
      </rPr>
      <t>Speaking</t>
    </r>
    <r>
      <rPr>
        <rFont val="Arial"/>
        <color rgb="FF3F3F3F"/>
        <sz val="11.0"/>
      </rPr>
      <t xml:space="preserve">: talking about films books and TV
</t>
    </r>
    <r>
      <rPr>
        <rFont val="Arial"/>
        <b/>
        <color rgb="FF3F3F3F"/>
        <sz val="11.0"/>
      </rPr>
      <t>12B Let's go out for dinner p.98 Grammar:</t>
    </r>
    <r>
      <rPr>
        <rFont val="Arial"/>
        <color rgb="FF3F3F3F"/>
        <sz val="11.0"/>
      </rPr>
      <t xml:space="preserve"> present perfect or past simple </t>
    </r>
    <r>
      <rPr>
        <rFont val="Arial"/>
        <b/>
        <color rgb="FF000000"/>
        <sz val="11.0"/>
      </rPr>
      <t>Vocabulary</t>
    </r>
    <r>
      <rPr>
        <rFont val="Arial"/>
        <color rgb="FF3F3F3F"/>
        <sz val="11.0"/>
      </rPr>
      <t xml:space="preserve">: learning irregular verbs </t>
    </r>
    <r>
      <rPr>
        <rFont val="Arial"/>
        <b/>
        <color rgb="FF3F3F3F"/>
        <sz val="11.0"/>
      </rPr>
      <t>Pronunciation</t>
    </r>
    <r>
      <rPr>
        <rFont val="Arial"/>
        <color rgb="FF3F3F3F"/>
        <sz val="11.0"/>
      </rPr>
      <t xml:space="preserve">: irregular past participles </t>
    </r>
    <r>
      <rPr>
        <rFont val="Arial"/>
        <b/>
        <color rgb="FF3F3F3F"/>
        <sz val="11.0"/>
      </rPr>
      <t>Listening</t>
    </r>
    <r>
      <rPr>
        <rFont val="Arial"/>
        <color rgb="FF3F3F3F"/>
        <sz val="11.0"/>
      </rPr>
      <t xml:space="preserve">: identifying specific information </t>
    </r>
    <r>
      <rPr>
        <rFont val="Arial"/>
        <b/>
        <color rgb="FF3F3F3F"/>
        <sz val="11.0"/>
      </rPr>
      <t>Speaking</t>
    </r>
    <r>
      <rPr>
        <rFont val="Arial"/>
        <color rgb="FF3F3F3F"/>
        <sz val="11.0"/>
      </rPr>
      <t xml:space="preserve">: talking about things you've done using follow-up questions
</t>
    </r>
    <r>
      <rPr>
        <rFont val="Arial"/>
        <b/>
        <color rgb="FF3F3F3F"/>
        <sz val="11.0"/>
      </rPr>
      <t xml:space="preserve">12C National treasures p.100 Grammar: </t>
    </r>
    <r>
      <rPr>
        <rFont val="Arial"/>
        <color rgb="FF3F3F3F"/>
        <sz val="11.0"/>
      </rPr>
      <t xml:space="preserve">revision question formation </t>
    </r>
    <r>
      <rPr>
        <rFont val="Arial"/>
        <b/>
        <color rgb="FF3F3F3F"/>
        <sz val="11.0"/>
      </rPr>
      <t>Vocabulary</t>
    </r>
    <r>
      <rPr>
        <rFont val="Arial"/>
        <color rgb="FF3F3F3F"/>
        <sz val="11.0"/>
      </rPr>
      <t xml:space="preserve">: none listed </t>
    </r>
    <r>
      <rPr>
        <rFont val="Arial"/>
        <b/>
        <color rgb="FF3F3F3F"/>
        <sz val="11.0"/>
      </rPr>
      <t>Pronunciation</t>
    </r>
    <r>
      <rPr>
        <rFont val="Arial"/>
        <color rgb="FF3F3F3F"/>
        <sz val="11.0"/>
      </rPr>
      <t xml:space="preserve">: none listed </t>
    </r>
    <r>
      <rPr>
        <rFont val="Arial"/>
        <b/>
        <color rgb="FF3F3F3F"/>
        <sz val="11.0"/>
      </rPr>
      <t>Reading</t>
    </r>
    <r>
      <rPr>
        <rFont val="Arial"/>
        <color rgb="FF3F3F3F"/>
        <sz val="11.0"/>
      </rPr>
      <t xml:space="preserve">: identifying topics in a longer text </t>
    </r>
    <r>
      <rPr>
        <rFont val="Arial"/>
        <b/>
        <color rgb="FF3F3F3F"/>
        <sz val="11.0"/>
      </rPr>
      <t>Listening</t>
    </r>
    <r>
      <rPr>
        <rFont val="Arial"/>
        <color rgb="FF3F3F3F"/>
        <sz val="11.0"/>
      </rPr>
      <t xml:space="preserve">: using visual clues to understand a biopic  </t>
    </r>
    <r>
      <rPr>
        <rFont val="Arial"/>
        <b/>
        <color rgb="FF3F3F3F"/>
        <sz val="11.0"/>
      </rPr>
      <t>Speaking</t>
    </r>
    <r>
      <rPr>
        <rFont val="Arial"/>
        <color rgb="FF3F3F3F"/>
        <sz val="11.0"/>
      </rPr>
      <t xml:space="preserve">: talking about lifestyle abilities preferences and experiences
</t>
    </r>
    <r>
      <rPr>
        <rFont val="Arial"/>
        <b/>
        <color rgb="FF3F3F3F"/>
        <sz val="11.0"/>
      </rPr>
      <t xml:space="preserve">Revise and Check p.102 </t>
    </r>
    <r>
      <rPr>
        <rFont val="Arial"/>
        <color rgb="FF3F3F3F"/>
        <sz val="11.0"/>
      </rPr>
      <t xml:space="preserve">
</t>
    </r>
    <r>
      <rPr>
        <rFont val="Arial"/>
        <b/>
        <color rgb="FF3F3F3F"/>
        <sz val="11.0"/>
      </rPr>
      <t xml:space="preserve">NOTES: 1) Workbook sections 12A,12B and 12C will be covered.
2)A general review will be carried out, focusing on the topics that students have difficulty with.
</t>
    </r>
  </si>
  <si>
    <t>WEEK 10</t>
  </si>
  <si>
    <t>Quiz 2</t>
  </si>
  <si>
    <t>January 2027</t>
  </si>
  <si>
    <t>1
Yılbaşı Tatili
New Year's Holiday</t>
  </si>
  <si>
    <t>WEEK 16</t>
  </si>
  <si>
    <t xml:space="preserve">8
End of Fall-Term Lessons
</t>
  </si>
  <si>
    <r>
      <rPr>
        <rFont val="Merriweather"/>
        <b/>
        <color rgb="FF3F3F3F"/>
        <sz val="11.0"/>
      </rPr>
      <t>6C: Sweet dreams?</t>
    </r>
    <r>
      <rPr>
        <rFont val="Merriweather"/>
        <color rgb="FF3F3F3F"/>
        <sz val="11.0"/>
      </rPr>
      <t xml:space="preserve"> Grammar: review of verb forms: present, past, and future. Vocabulary: modifiers. Pronunciation: the letters ea and ear. Listening: interpreting from visual clues, using visual clues to understand key topics. Speaking: giving additional information (past, present, future).
</t>
    </r>
    <r>
      <rPr>
        <rFont val="Merriweather"/>
        <b/>
        <color rgb="FF3F3F3F"/>
        <sz val="11.0"/>
      </rPr>
      <t>Revise and Check 5&amp;6
7A: I will survive</t>
    </r>
    <r>
      <rPr>
        <rFont val="Merriweather"/>
        <color rgb="FF3F3F3F"/>
        <sz val="11.0"/>
      </rPr>
      <t xml:space="preserve"> Grammar: uses of the infinitive with to. Vocabulary: verbs + infinitive: try to, forget to, etc. Pronunciation: weak form of to, linking. Reading: reading on screen. Listening: using visual clues and text to understand advice. Speaking: asking and answering fluently. Writing: an article giving tips.
</t>
    </r>
    <r>
      <rPr>
        <rFont val="Merriweather"/>
        <b/>
        <color rgb="FF3F3F3F"/>
        <sz val="11.0"/>
      </rPr>
      <t>7B: Happy days</t>
    </r>
    <r>
      <rPr>
        <rFont val="Merriweather"/>
        <color rgb="FF3F3F3F"/>
        <sz val="11.0"/>
      </rPr>
      <t xml:space="preserve"> Grammar: uses of the gerund (verb + -ing). Vocabulary: verbs + gerund. Pronunciation: /ŋ, /ŋ/+/k/. Listening: understanding official advice and supporting detail. Speaking: responding to tips; talking about behaviours and preferences.
</t>
    </r>
    <r>
      <rPr>
        <rFont val="Merriweather"/>
        <b/>
        <color rgb="FF3F3F3F"/>
        <sz val="11.0"/>
      </rPr>
      <t>7C: Could you pass the test?</t>
    </r>
    <r>
      <rPr>
        <rFont val="Merriweather"/>
        <color rgb="FF3F3F3F"/>
        <sz val="11.0"/>
      </rPr>
      <t xml:space="preserve"> Grammar: have to, don't have to, must, mustn't. Vocabulary: adjectives + prepositions: afraid of, etc. Pronunciation: stress on prepositions. Reading: identifying topic sentences. Listening: listening to check hypotheses. Speaking: asking follow-up questions.
</t>
    </r>
    <r>
      <rPr>
        <rFont val="Merriweather"/>
        <b/>
        <color rgb="FF3F3F3F"/>
        <sz val="11.0"/>
      </rPr>
      <t xml:space="preserve">Practical English 4: </t>
    </r>
    <r>
      <rPr>
        <rFont val="Merriweather"/>
        <color rgb="FF3F3F3F"/>
        <sz val="11.0"/>
      </rPr>
      <t>Pictures of you (Episode 4: Running into trouble), at the pharmacy, Social English.</t>
    </r>
  </si>
  <si>
    <t>14
Compulsory Preparatory Program Foreign Language Proficiency Examination 2 (Written Exam) – End of Fall Semester</t>
  </si>
  <si>
    <t>15 
Compulsory Preparatory Program Foreign Language Proficiency Examination 2 (Speaking Exam) – End of Fall Semester</t>
  </si>
  <si>
    <t>09 January – 07 February 2027: Semester Break
*1 For students whose average score in the Fall Semester in-term examinations is 65 or above, and for students who attended the compulsory preparatory program during the 2025–2026 academic year but were unsuccessful.</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</si>
</sst>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
  </numFmts>
  <fonts count="26">
    <font>
      <sz val="11.0"/>
      <color rgb="FF3F3F3F"/>
      <name val="Merriweather"/>
      <scheme val="minor"/>
    </font>
    <font>
      <sz val="11.0"/>
      <color rgb="FF3F3F3F"/>
      <name val="Merriweather"/>
    </font>
    <font>
      <sz val="35.0"/>
      <color theme="4"/>
      <name val="Merriweather"/>
    </font>
    <font>
      <sz val="11.0"/>
      <color rgb="FF4C7226"/>
      <name val="Merriweather"/>
    </font>
    <font>
      <sz val="10.0"/>
      <color theme="1"/>
      <name val="Century Gothic"/>
    </font>
    <font>
      <sz val="12.0"/>
      <color rgb="FF4C7226"/>
      <name val="Merriweather"/>
    </font>
    <font>
      <sz val="11.0"/>
      <color rgb="FF595959"/>
      <name val="Merriweather"/>
    </font>
    <font>
      <sz val="11.0"/>
      <color theme="1"/>
      <name val="Merriweather"/>
    </font>
    <font>
      <b/>
      <sz val="11.0"/>
      <color rgb="FF595959"/>
      <name val="Merriweather"/>
    </font>
    <font/>
    <font>
      <sz val="11.0"/>
      <color rgb="FF3F3F3F"/>
      <name val="Arial"/>
    </font>
    <font>
      <b/>
      <sz val="11.0"/>
      <color rgb="FFFF0000"/>
      <name val="Merriweather"/>
    </font>
    <font>
      <b/>
      <sz val="10.0"/>
      <color rgb="FF000000"/>
      <name val="Merriweather"/>
    </font>
    <font>
      <b/>
      <sz val="11.0"/>
      <color rgb="FFFF0000"/>
      <name val="Arial"/>
    </font>
    <font>
      <b/>
      <sz val="12.0"/>
      <color rgb="FF000000"/>
      <name val="Merriweather"/>
    </font>
    <font>
      <b/>
      <sz val="16.0"/>
      <color rgb="FF3F3F3F"/>
      <name val="Merriweather"/>
    </font>
    <font>
      <b/>
      <sz val="11.0"/>
      <color rgb="FF000000"/>
      <name val="Merriweather"/>
    </font>
    <font>
      <b/>
      <sz val="13.0"/>
      <color rgb="FF000000"/>
      <name val="Merriweather"/>
    </font>
    <font>
      <b/>
      <sz val="15.0"/>
      <color rgb="FF3F3F3F"/>
      <name val="Merriweather"/>
    </font>
    <font>
      <sz val="11.0"/>
      <color rgb="FFFF0000"/>
      <name val="Merriweather"/>
    </font>
    <font>
      <sz val="11.0"/>
      <color rgb="FF000000"/>
      <name val="Merriweather"/>
    </font>
    <font>
      <sz val="24.0"/>
      <color rgb="FFFF0000"/>
      <name val="Arial"/>
    </font>
    <font>
      <b/>
      <sz val="11.0"/>
      <color rgb="FF334C19"/>
      <name val="Merriweather"/>
    </font>
    <font>
      <b/>
      <sz val="12.0"/>
      <color rgb="FF3F3F3F"/>
      <name val="Merriweather"/>
    </font>
    <font>
      <b/>
      <sz val="12.0"/>
      <color rgb="FF3F3F3F"/>
      <name val="Arial"/>
    </font>
    <font>
      <sz val="26.0"/>
      <color rgb="FF669933"/>
      <name val="Merriweather"/>
    </font>
  </fonts>
  <fills count="17">
    <fill>
      <patternFill patternType="none"/>
    </fill>
    <fill>
      <patternFill patternType="lightGray"/>
    </fill>
    <fill>
      <patternFill patternType="solid">
        <fgColor rgb="FFFFFFFF"/>
        <bgColor rgb="FFFFFFFF"/>
      </patternFill>
    </fill>
    <fill>
      <patternFill patternType="solid">
        <fgColor rgb="FFC6C6A6"/>
        <bgColor rgb="FFC6C6A6"/>
      </patternFill>
    </fill>
    <fill>
      <patternFill patternType="solid">
        <fgColor theme="0"/>
        <bgColor theme="0"/>
      </patternFill>
    </fill>
    <fill>
      <patternFill patternType="solid">
        <fgColor rgb="FFF6F6F1"/>
        <bgColor rgb="FFF6F6F1"/>
      </patternFill>
    </fill>
    <fill>
      <patternFill patternType="solid">
        <fgColor rgb="FFFF0000"/>
        <bgColor rgb="FFFF0000"/>
      </patternFill>
    </fill>
    <fill>
      <patternFill patternType="solid">
        <fgColor rgb="FFFFFF00"/>
        <bgColor rgb="FFFFFF00"/>
      </patternFill>
    </fill>
    <fill>
      <patternFill patternType="solid">
        <fgColor rgb="FFD4C2D4"/>
        <bgColor rgb="FFD4C2D4"/>
      </patternFill>
    </fill>
    <fill>
      <patternFill patternType="solid">
        <fgColor rgb="FFC1E0A3"/>
        <bgColor rgb="FFC1E0A3"/>
      </patternFill>
    </fill>
    <fill>
      <patternFill patternType="solid">
        <fgColor rgb="FF00B0F0"/>
        <bgColor rgb="FF00B0F0"/>
      </patternFill>
    </fill>
    <fill>
      <patternFill patternType="solid">
        <fgColor rgb="FFA3D175"/>
        <bgColor rgb="FFA3D175"/>
      </patternFill>
    </fill>
    <fill>
      <patternFill patternType="solid">
        <fgColor rgb="FFFF00FF"/>
        <bgColor rgb="FFFF00FF"/>
      </patternFill>
    </fill>
    <fill>
      <patternFill patternType="solid">
        <fgColor rgb="FF00FF00"/>
        <bgColor rgb="FF00FF00"/>
      </patternFill>
    </fill>
    <fill>
      <patternFill patternType="solid">
        <fgColor rgb="FFB4A7D6"/>
        <bgColor rgb="FFB4A7D6"/>
      </patternFill>
    </fill>
    <fill>
      <patternFill patternType="solid">
        <fgColor rgb="FF92D050"/>
        <bgColor rgb="FF92D050"/>
      </patternFill>
    </fill>
    <fill>
      <patternFill patternType="solid">
        <fgColor theme="9"/>
        <bgColor theme="9"/>
      </patternFill>
    </fill>
  </fills>
  <borders count="27">
    <border/>
    <border>
      <left/>
      <right/>
      <top/>
      <bottom/>
    </border>
    <border>
      <bottom style="medium">
        <color rgb="FF4C7226"/>
      </bottom>
    </border>
    <border>
      <left style="thin">
        <color rgb="FFD8D8D8"/>
      </left>
      <right/>
      <top/>
      <bottom style="thin">
        <color rgb="FFD8D8D8"/>
      </bottom>
    </border>
    <border>
      <left/>
      <right/>
      <top/>
      <bottom style="thin">
        <color rgb="FFD8D8D8"/>
      </bottom>
    </border>
    <border>
      <left/>
      <right style="thin">
        <color rgb="FFD8D8D8"/>
      </right>
      <top/>
      <bottom/>
    </border>
    <border>
      <right style="thin">
        <color rgb="FFD8D8D8"/>
      </right>
    </border>
    <border>
      <left/>
      <right/>
      <top/>
    </border>
    <border>
      <left/>
      <top/>
    </border>
    <border>
      <top/>
    </border>
    <border>
      <right/>
      <top/>
    </border>
    <border>
      <left/>
      <right/>
      <bottom/>
    </border>
    <border>
      <left/>
      <bottom/>
    </border>
    <border>
      <bottom/>
    </border>
    <border>
      <right/>
      <bottom/>
    </border>
    <border>
      <left/>
    </border>
    <border>
      <right/>
    </border>
    <border>
      <left/>
      <right/>
    </border>
    <border>
      <left/>
      <top/>
      <bottom/>
    </border>
    <border>
      <top/>
      <bottom/>
    </border>
    <border>
      <right/>
      <top/>
      <bottom/>
    </border>
    <border>
      <left style="medium">
        <color rgb="FFCCCCCC"/>
      </left>
      <top style="medium">
        <color rgb="FFCCCCCC"/>
      </top>
      <bottom style="medium">
        <color rgb="FFCCCCCC"/>
      </bottom>
    </border>
    <border>
      <top style="medium">
        <color rgb="FFCCCCCC"/>
      </top>
      <bottom style="medium">
        <color rgb="FFCCCCCC"/>
      </bottom>
    </border>
    <border>
      <right style="medium">
        <color rgb="FFCCCCCC"/>
      </right>
      <top style="medium">
        <color rgb="FFCCCCCC"/>
      </top>
      <bottom style="medium">
        <color rgb="FFCCCCCC"/>
      </bottom>
    </border>
    <border>
      <left style="medium">
        <color rgb="FFCCCCCC"/>
      </left>
      <right style="medium">
        <color rgb="FFCCCCCC"/>
      </right>
      <top style="medium">
        <color rgb="FFCCCCCC"/>
      </top>
      <bottom style="medium">
        <color rgb="FFCCCCCC"/>
      </bottom>
    </border>
    <border>
      <left style="medium">
        <color rgb="FFCCCCCC"/>
      </left>
      <right style="medium">
        <color rgb="FFCCCCCC"/>
      </right>
      <top style="medium">
        <color rgb="FFCCCCCC"/>
      </top>
      <bottom style="thick">
        <color rgb="FF4C7226"/>
      </bottom>
    </border>
    <border>
      <left style="medium">
        <color rgb="FFCCCCCC"/>
      </left>
    </border>
  </borders>
  <cellStyleXfs count="1">
    <xf borderId="0" fillId="0" fontId="0" numFmtId="0" applyAlignment="1" applyFont="1"/>
  </cellStyleXfs>
  <cellXfs count="79">
    <xf borderId="0" fillId="0" fontId="0" numFmtId="0" xfId="0" applyAlignment="1" applyFont="1">
      <alignment readingOrder="0" shrinkToFit="0" vertical="top" wrapText="0"/>
    </xf>
    <xf borderId="0" fillId="0" fontId="1" numFmtId="0" xfId="0" applyAlignment="1" applyFont="1">
      <alignment vertical="top"/>
    </xf>
    <xf borderId="1" fillId="2" fontId="2" numFmtId="0" xfId="0" applyAlignment="1" applyBorder="1" applyFill="1" applyFont="1">
      <alignment vertical="center"/>
    </xf>
    <xf borderId="1" fillId="2" fontId="2" numFmtId="0" xfId="0" applyAlignment="1" applyBorder="1" applyFill="1" applyFont="1">
      <alignment horizontal="left" vertical="center"/>
    </xf>
    <xf borderId="1" fillId="2" fontId="3" numFmtId="0" xfId="0" applyAlignment="1" applyBorder="1" applyFill="1" applyFont="1">
      <alignment vertical="center"/>
    </xf>
    <xf borderId="1" fillId="2" fontId="1" numFmtId="0" xfId="0" applyAlignment="1" applyBorder="1" applyFill="1" applyFont="1">
      <alignment vertical="top"/>
    </xf>
    <xf borderId="0" fillId="0" fontId="2" numFmtId="0" xfId="0" applyAlignment="1" applyFont="1">
      <alignment horizontal="right" vertical="center"/>
    </xf>
    <xf borderId="1" fillId="2" fontId="3" numFmtId="0" xfId="0" applyAlignment="1" applyBorder="1" applyFill="1" applyFont="1">
      <alignment vertical="bottom"/>
    </xf>
    <xf borderId="2" fillId="0" fontId="3" numFmtId="0" xfId="0" applyAlignment="1" applyBorder="1" applyFont="1">
      <alignment horizontal="left" vertical="center"/>
    </xf>
    <xf borderId="0" fillId="0" fontId="4" numFmtId="0" xfId="0" applyAlignment="1" applyFont="1">
      <alignment vertical="top"/>
    </xf>
    <xf borderId="0" fillId="0" fontId="1" numFmtId="0" xfId="0" applyAlignment="1" applyFont="1">
      <alignment vertical="bottom"/>
    </xf>
    <xf borderId="0" fillId="0" fontId="5" numFmtId="0" xfId="0" applyAlignment="1" applyFont="1">
      <alignment horizontal="left" vertical="bottom"/>
    </xf>
    <xf borderId="0" fillId="0" fontId="6" numFmtId="164" xfId="0" applyAlignment="1" applyFont="1" applyNumberFormat="1">
      <alignment horizontal="left" vertical="bottom"/>
    </xf>
    <xf borderId="0" fillId="0" fontId="1" numFmtId="0" xfId="0" applyAlignment="1" applyFont="1">
      <alignment horizontal="left" vertical="bottom"/>
    </xf>
    <xf borderId="0" fillId="0" fontId="1" numFmtId="164" xfId="0" applyAlignment="1" applyFont="1" applyNumberFormat="1">
      <alignment vertical="top"/>
    </xf>
    <xf borderId="3" fillId="3" fontId="7" numFmtId="0" xfId="0" applyAlignment="1" applyBorder="1" applyFill="1" applyFont="1">
      <alignment horizontal="left" shrinkToFit="0" vertical="top" wrapText="1"/>
    </xf>
    <xf borderId="4" fillId="3" fontId="7" numFmtId="0" xfId="0" applyAlignment="1" applyBorder="1" applyFill="1" applyFont="1">
      <alignment horizontal="left" shrinkToFit="0" vertical="top" wrapText="1"/>
    </xf>
    <xf borderId="5" fillId="4" fontId="7" numFmtId="0" xfId="0" applyAlignment="1" applyBorder="1" applyFill="1" applyFont="1">
      <alignment horizontal="left" shrinkToFit="0" vertical="top" wrapText="1"/>
    </xf>
    <xf borderId="1" fillId="5" fontId="6" numFmtId="164" xfId="0" applyAlignment="1" applyBorder="1" applyFill="1" applyFont="1" applyNumberFormat="1">
      <alignment horizontal="left" vertical="bottom"/>
    </xf>
    <xf borderId="5" fillId="6" fontId="7" numFmtId="0" xfId="0" applyAlignment="1" applyBorder="1" applyFill="1" applyFont="1">
      <alignment horizontal="left" shrinkToFit="0" vertical="top" wrapText="1"/>
    </xf>
    <xf borderId="1" fillId="5" fontId="1" numFmtId="0" xfId="0" applyAlignment="1" applyBorder="1" applyFill="1" applyFont="1">
      <alignment vertical="top"/>
    </xf>
    <xf borderId="1" fillId="5" fontId="6" numFmtId="164" xfId="0" applyAlignment="1" applyBorder="1" applyFill="1" applyFont="1" applyNumberFormat="1">
      <alignment horizontal="left" shrinkToFit="0" vertical="bottom" wrapText="1"/>
    </xf>
    <xf borderId="5" fillId="7" fontId="7" numFmtId="0" xfId="0" applyAlignment="1" applyBorder="1" applyFill="1" applyFont="1">
      <alignment horizontal="left" shrinkToFit="0" vertical="top" wrapText="1"/>
    </xf>
    <xf borderId="1" fillId="2" fontId="1" numFmtId="0" xfId="0" applyAlignment="1" applyBorder="1" applyFill="1" applyFont="1">
      <alignment horizontal="right" vertical="bottom"/>
    </xf>
    <xf borderId="5" fillId="8" fontId="7" numFmtId="0" xfId="0" applyAlignment="1" applyBorder="1" applyFill="1" applyFont="1">
      <alignment horizontal="left" shrinkToFit="0" vertical="top" wrapText="1"/>
    </xf>
    <xf borderId="5" fillId="9" fontId="7" numFmtId="0" xfId="0" applyAlignment="1" applyBorder="1" applyFill="1" applyFont="1">
      <alignment horizontal="left" shrinkToFit="0" vertical="top" wrapText="1"/>
    </xf>
    <xf borderId="6" fillId="0" fontId="7" numFmtId="0" xfId="0" applyAlignment="1" applyBorder="1" applyFont="1">
      <alignment horizontal="left" shrinkToFit="0" vertical="top" wrapText="1"/>
    </xf>
    <xf borderId="5" fillId="3" fontId="7" numFmtId="0" xfId="0" applyAlignment="1" applyBorder="1" applyFill="1" applyFont="1">
      <alignment horizontal="left" shrinkToFit="0" vertical="top" wrapText="1"/>
    </xf>
    <xf borderId="7" fillId="5" fontId="8" numFmtId="0" xfId="0" applyAlignment="1" applyBorder="1" applyFill="1" applyFont="1">
      <alignment horizontal="left" shrinkToFit="0" vertical="top" wrapText="1"/>
    </xf>
    <xf borderId="8" fillId="5" fontId="1" numFmtId="0" xfId="0" applyAlignment="1" applyBorder="1" applyFill="1" applyFont="1">
      <alignment vertical="top"/>
    </xf>
    <xf borderId="9" fillId="0" fontId="9" numFmtId="0" xfId="0" applyAlignment="1" applyBorder="1" applyFont="1">
      <alignment vertical="top"/>
    </xf>
    <xf borderId="10" fillId="0" fontId="9" numFmtId="0" xfId="0" applyAlignment="1" applyBorder="1" applyFont="1">
      <alignment vertical="top"/>
    </xf>
    <xf borderId="11" fillId="0" fontId="9" numFmtId="0" xfId="0" applyAlignment="1" applyBorder="1" applyFont="1">
      <alignment vertical="top"/>
    </xf>
    <xf borderId="12" fillId="0" fontId="9" numFmtId="0" xfId="0" applyAlignment="1" applyBorder="1" applyFont="1">
      <alignment vertical="top"/>
    </xf>
    <xf borderId="13" fillId="0" fontId="9" numFmtId="0" xfId="0" applyAlignment="1" applyBorder="1" applyFont="1">
      <alignment vertical="top"/>
    </xf>
    <xf borderId="14" fillId="0" fontId="9" numFmtId="0" xfId="0" applyAlignment="1" applyBorder="1" applyFont="1">
      <alignment vertical="top"/>
    </xf>
    <xf borderId="5" fillId="10" fontId="7" numFmtId="0" xfId="0" applyAlignment="1" applyBorder="1" applyFill="1" applyFont="1">
      <alignment horizontal="left" shrinkToFit="0" vertical="top" wrapText="1"/>
    </xf>
    <xf borderId="15" fillId="0" fontId="9" numFmtId="0" xfId="0" applyAlignment="1" applyBorder="1" applyFont="1">
      <alignment vertical="top"/>
    </xf>
    <xf borderId="16" fillId="0" fontId="9" numFmtId="0" xfId="0" applyAlignment="1" applyBorder="1" applyFont="1">
      <alignment vertical="top"/>
    </xf>
    <xf borderId="5" fillId="11" fontId="7" numFmtId="0" xfId="0" applyAlignment="1" applyBorder="1" applyFill="1" applyFont="1">
      <alignment horizontal="left" shrinkToFit="0" vertical="top" wrapText="1"/>
    </xf>
    <xf borderId="17" fillId="0" fontId="9" numFmtId="0" xfId="0" applyAlignment="1" applyBorder="1" applyFont="1">
      <alignment vertical="top"/>
    </xf>
    <xf borderId="1" fillId="5" fontId="8" numFmtId="0" xfId="0" applyAlignment="1" applyBorder="1" applyFill="1" applyFont="1">
      <alignment horizontal="left" shrinkToFit="0" vertical="top" wrapText="1"/>
    </xf>
    <xf borderId="0" fillId="0" fontId="1" numFmtId="0" xfId="0" applyAlignment="1" applyFont="1">
      <alignment shrinkToFit="0" vertical="top" wrapText="1"/>
    </xf>
    <xf borderId="0" fillId="0" fontId="1" numFmtId="49" xfId="0" applyAlignment="1" applyFont="1" applyNumberFormat="1">
      <alignment shrinkToFit="0" vertical="top" wrapText="1"/>
    </xf>
    <xf borderId="0" fillId="0" fontId="10" numFmtId="0" xfId="0" applyAlignment="1" applyFont="1">
      <alignment shrinkToFit="0" vertical="top" wrapText="1"/>
    </xf>
    <xf borderId="1" fillId="5" fontId="1" numFmtId="0" xfId="0" applyAlignment="1" applyBorder="1" applyFill="1" applyFont="1">
      <alignment shrinkToFit="0" vertical="top" wrapText="1"/>
    </xf>
    <xf borderId="1" fillId="5" fontId="11" numFmtId="0" xfId="0" applyAlignment="1" applyBorder="1" applyFill="1" applyFont="1">
      <alignment shrinkToFit="0" vertical="top" wrapText="1"/>
    </xf>
    <xf borderId="0" fillId="0" fontId="10" numFmtId="0" xfId="0" applyAlignment="1" applyFont="1">
      <alignment horizontal="left" shrinkToFit="0" vertical="top" wrapText="1"/>
    </xf>
    <xf borderId="0" fillId="0" fontId="11" numFmtId="0" xfId="0" applyAlignment="1" applyFont="1">
      <alignment shrinkToFit="0" vertical="top" wrapText="1"/>
    </xf>
    <xf borderId="0" fillId="0" fontId="1" numFmtId="0" xfId="0" applyAlignment="1" applyFont="1">
      <alignment readingOrder="0" shrinkToFit="0" vertical="top" wrapText="1"/>
    </xf>
    <xf borderId="1" fillId="12" fontId="12" numFmtId="0" xfId="0" applyAlignment="1" applyBorder="1" applyFill="1" applyFont="1">
      <alignment shrinkToFit="0" vertical="top" wrapText="1"/>
    </xf>
    <xf borderId="0" fillId="0" fontId="13" numFmtId="0" xfId="0" applyAlignment="1" applyFont="1">
      <alignment shrinkToFit="0" vertical="top" wrapText="1"/>
    </xf>
    <xf borderId="1" fillId="12" fontId="14" numFmtId="0" xfId="0" applyAlignment="1" applyBorder="1" applyFill="1" applyFont="1">
      <alignment shrinkToFit="0" vertical="top" wrapText="1"/>
    </xf>
    <xf borderId="0" fillId="0" fontId="15" numFmtId="0" xfId="0" applyAlignment="1" applyFont="1">
      <alignment horizontal="center" vertical="top"/>
    </xf>
    <xf borderId="1" fillId="10" fontId="16" numFmtId="0" xfId="0" applyAlignment="1" applyBorder="1" applyFill="1" applyFont="1">
      <alignment shrinkToFit="0" vertical="top" wrapText="1"/>
    </xf>
    <xf borderId="0" fillId="0" fontId="17" numFmtId="0" xfId="0" applyAlignment="1" applyFont="1">
      <alignment vertical="top"/>
    </xf>
    <xf borderId="0" fillId="0" fontId="12" numFmtId="0" xfId="0" applyAlignment="1" applyFont="1">
      <alignment horizontal="center" vertical="top"/>
    </xf>
    <xf borderId="1" fillId="13" fontId="15" numFmtId="0" xfId="0" applyAlignment="1" applyBorder="1" applyFill="1" applyFont="1">
      <alignment horizontal="center" vertical="top"/>
    </xf>
    <xf borderId="0" fillId="0" fontId="18" numFmtId="0" xfId="0" applyAlignment="1" applyFont="1">
      <alignment horizontal="center" vertical="top"/>
    </xf>
    <xf borderId="0" fillId="0" fontId="19" numFmtId="0" xfId="0" applyAlignment="1" applyFont="1">
      <alignment shrinkToFit="0" vertical="top" wrapText="1"/>
    </xf>
    <xf borderId="0" fillId="0" fontId="20" numFmtId="0" xfId="0" applyAlignment="1" applyFont="1">
      <alignment shrinkToFit="0" vertical="top" wrapText="1"/>
    </xf>
    <xf borderId="1" fillId="14" fontId="12" numFmtId="0" xfId="0" applyAlignment="1" applyBorder="1" applyFill="1" applyFont="1">
      <alignment horizontal="center" readingOrder="0" vertical="top"/>
    </xf>
    <xf borderId="18" fillId="5" fontId="21" numFmtId="0" xfId="0" applyAlignment="1" applyBorder="1" applyFill="1" applyFont="1">
      <alignment horizontal="center" vertical="top"/>
    </xf>
    <xf borderId="19" fillId="0" fontId="9" numFmtId="0" xfId="0" applyAlignment="1" applyBorder="1" applyFont="1">
      <alignment vertical="top"/>
    </xf>
    <xf borderId="20" fillId="0" fontId="9" numFmtId="0" xfId="0" applyAlignment="1" applyBorder="1" applyFont="1">
      <alignment vertical="top"/>
    </xf>
    <xf borderId="8" fillId="5" fontId="22" numFmtId="0" xfId="0" applyAlignment="1" applyBorder="1" applyFill="1" applyFont="1">
      <alignment shrinkToFit="0" vertical="top" wrapText="1"/>
    </xf>
    <xf borderId="0" fillId="0" fontId="23" numFmtId="0" xfId="0" applyAlignment="1" applyFont="1">
      <alignment vertical="top"/>
    </xf>
    <xf borderId="1" fillId="7" fontId="24" numFmtId="0" xfId="0" applyAlignment="1" applyBorder="1" applyFill="1" applyFont="1">
      <alignment vertical="top"/>
    </xf>
    <xf borderId="21" fillId="0" fontId="25" numFmtId="0" xfId="0" applyAlignment="1" applyBorder="1" applyFont="1">
      <alignment shrinkToFit="0" vertical="top" wrapText="1"/>
    </xf>
    <xf borderId="22" fillId="0" fontId="9" numFmtId="0" xfId="0" applyAlignment="1" applyBorder="1" applyFont="1">
      <alignment vertical="top"/>
    </xf>
    <xf borderId="23" fillId="0" fontId="9" numFmtId="0" xfId="0" applyAlignment="1" applyBorder="1" applyFont="1">
      <alignment vertical="top"/>
    </xf>
    <xf borderId="24" fillId="0" fontId="1" numFmtId="0" xfId="0" applyAlignment="1" applyBorder="1" applyFont="1">
      <alignment shrinkToFit="0" vertical="top" wrapText="1"/>
    </xf>
    <xf borderId="25" fillId="0" fontId="3" numFmtId="0" xfId="0" applyAlignment="1" applyBorder="1" applyFont="1">
      <alignment shrinkToFit="0" vertical="center" wrapText="1"/>
    </xf>
    <xf borderId="24" fillId="0" fontId="19" numFmtId="0" xfId="0" applyAlignment="1" applyBorder="1" applyFont="1">
      <alignment horizontal="right" shrinkToFit="0" vertical="top" wrapText="1"/>
    </xf>
    <xf borderId="24" fillId="0" fontId="1" numFmtId="0" xfId="0" applyAlignment="1" applyBorder="1" applyFont="1">
      <alignment horizontal="right" shrinkToFit="0" vertical="top" wrapText="1"/>
    </xf>
    <xf borderId="1" fillId="15" fontId="1" numFmtId="0" xfId="0" applyAlignment="1" applyBorder="1" applyFill="1" applyFont="1">
      <alignment horizontal="right" shrinkToFit="0" vertical="top" wrapText="1"/>
    </xf>
    <xf borderId="26" fillId="0" fontId="1" numFmtId="0" xfId="0" applyAlignment="1" applyBorder="1" applyFont="1">
      <alignment horizontal="left" shrinkToFit="0" vertical="top" wrapText="1"/>
    </xf>
    <xf borderId="24" fillId="16" fontId="1" numFmtId="0" xfId="0" applyAlignment="1" applyBorder="1" applyFill="1" applyFont="1">
      <alignment horizontal="right" shrinkToFit="0" vertical="top" wrapText="1"/>
    </xf>
    <xf borderId="1" fillId="16" fontId="1" numFmtId="0" xfId="0" applyAlignment="1" applyBorder="1" applyFill="1" applyFont="1">
      <alignment horizontal="right" shrinkToFit="0" vertical="top" wrapText="1"/>
    </xf>
  </cellXfs>
  <cellStyles count="1">
    <cellStyle xfId="0" name="Normal" builtinId="0"/>
  </cellStyles>
  <dxfs count="1">
    <dxf>
      <font>
        <color rgb="FFBFBFBF"/>
      </font>
      <fill>
        <patternFill patternType="none"/>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customschemas.google.com/relationships/workbookmetadata" Target="metadata"/><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669933"/>
      </a:accent1>
      <a:accent2>
        <a:srgbClr val="E69216"/>
      </a:accent2>
      <a:accent3>
        <a:srgbClr val="609FC2"/>
      </a:accent3>
      <a:accent4>
        <a:srgbClr val="E6B819"/>
      </a:accent4>
      <a:accent5>
        <a:srgbClr val="DA695B"/>
      </a:accent5>
      <a:accent6>
        <a:srgbClr val="956895"/>
      </a:accent6>
      <a:hlink>
        <a:srgbClr val="609FC2"/>
      </a:hlink>
      <a:folHlink>
        <a:srgbClr val="609FC2"/>
      </a:folHlink>
    </a:clrScheme>
    <a:fontScheme name="Sheets">
      <a:majorFont>
        <a:latin typeface="Merriweather"/>
        <a:ea typeface="Merriweather"/>
        <a:cs typeface="Merriweather"/>
      </a:majorFont>
      <a:minorFont>
        <a:latin typeface="Merriweather"/>
        <a:ea typeface="Merriweather"/>
        <a:cs typeface="Merriweather"/>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34C19"/>
    <pageSetUpPr fitToPage="1"/>
  </sheetPr>
  <sheetViews>
    <sheetView showGridLines="0" workbookViewId="0"/>
  </sheetViews>
  <sheetFormatPr customHeight="1" defaultColWidth="12.63" defaultRowHeight="15.0"/>
  <cols>
    <col customWidth="1" min="1" max="1" width="2.63"/>
    <col customWidth="1" min="2" max="2" width="18.13"/>
    <col customWidth="1" min="3" max="8" width="17.63"/>
    <col customWidth="1" min="9" max="9" width="2.63"/>
    <col customWidth="1" min="10" max="10" width="20.0"/>
    <col customWidth="1" min="11" max="11" width="13.63"/>
    <col customWidth="1" min="12" max="26" width="8.75"/>
  </cols>
  <sheetData>
    <row r="1" ht="60.0" customHeight="1">
      <c r="A1" s="1"/>
      <c r="B1" s="2" t="str">
        <f>"Ocak "&amp;TakvimYılı</f>
        <v>Ocak 2026</v>
      </c>
      <c r="C1" s="3"/>
      <c r="D1" s="3"/>
      <c r="E1" s="4"/>
      <c r="F1" s="4"/>
      <c r="G1" s="4"/>
      <c r="H1" s="3"/>
      <c r="I1" s="5"/>
      <c r="J1" s="7" t="s">
        <v>0</v>
      </c>
      <c r="K1" s="1"/>
      <c r="L1" s="5"/>
      <c r="M1" s="5"/>
      <c r="N1" s="5"/>
      <c r="O1" s="5"/>
      <c r="P1" s="5"/>
      <c r="Q1" s="5"/>
      <c r="R1" s="5"/>
      <c r="S1" s="5"/>
      <c r="T1" s="5"/>
      <c r="U1" s="5"/>
      <c r="V1" s="5"/>
      <c r="W1" s="5"/>
      <c r="X1" s="5"/>
      <c r="Y1" s="5"/>
      <c r="Z1" s="5"/>
    </row>
    <row r="2" ht="21.75" customHeight="1">
      <c r="A2" s="1"/>
      <c r="B2" s="8" t="str">
        <f>HaftaBaşlangıcı</f>
        <v>PAZARTESİ</v>
      </c>
      <c r="C2" s="8" t="str">
        <f t="shared" ref="C2:H2" si="1">UPPER(TEXT(C3,"gggg"))</f>
        <v>GGGG</v>
      </c>
      <c r="D2" s="8" t="str">
        <f t="shared" si="1"/>
        <v>GGGG</v>
      </c>
      <c r="E2" s="8" t="str">
        <f t="shared" si="1"/>
        <v>GGGG</v>
      </c>
      <c r="F2" s="8" t="str">
        <f t="shared" si="1"/>
        <v>GGGG</v>
      </c>
      <c r="G2" s="8" t="str">
        <f t="shared" si="1"/>
        <v>GGGG</v>
      </c>
      <c r="H2" s="8" t="str">
        <f t="shared" si="1"/>
        <v>GGGG</v>
      </c>
      <c r="I2" s="9"/>
      <c r="J2" s="10" t="s">
        <v>1</v>
      </c>
      <c r="K2" s="11">
        <f>YEAR(TODAY())</f>
        <v>2026</v>
      </c>
      <c r="L2" s="9"/>
      <c r="M2" s="9"/>
      <c r="N2" s="9"/>
      <c r="O2" s="9"/>
      <c r="P2" s="9"/>
      <c r="Q2" s="9"/>
      <c r="R2" s="9"/>
      <c r="S2" s="9"/>
      <c r="T2" s="9"/>
      <c r="U2" s="9"/>
      <c r="V2" s="9"/>
      <c r="W2" s="9"/>
      <c r="X2" s="9"/>
      <c r="Y2" s="9"/>
      <c r="Z2" s="9"/>
    </row>
    <row r="3" ht="19.5" customHeight="1">
      <c r="A3" s="1"/>
      <c r="B3" s="12">
        <f t="array" ref="B3:H3">GünlerVeHaftalar+DATE(TakvimYılı,1,1)-WEEKDAY(DATE(TakvimYılı,1,1),(HaftaBaşlangıcı="Pazartesi")+1)+1</f>
        <v>46020</v>
      </c>
      <c r="C3" s="12">
        <v>46021.0</v>
      </c>
      <c r="D3" s="12">
        <v>46022.0</v>
      </c>
      <c r="E3" s="12">
        <v>46023.0</v>
      </c>
      <c r="F3" s="12">
        <v>46024.0</v>
      </c>
      <c r="G3" s="12">
        <v>46025.0</v>
      </c>
      <c r="H3" s="12">
        <v>46026.0</v>
      </c>
      <c r="I3" s="13"/>
      <c r="J3" s="10" t="s">
        <v>2</v>
      </c>
      <c r="K3" s="11" t="s">
        <v>3</v>
      </c>
      <c r="L3" s="13"/>
      <c r="M3" s="13"/>
      <c r="N3" s="13"/>
      <c r="O3" s="13"/>
      <c r="P3" s="13"/>
      <c r="Q3" s="13"/>
      <c r="R3" s="13"/>
      <c r="S3" s="13"/>
      <c r="T3" s="13"/>
      <c r="U3" s="13"/>
      <c r="V3" s="13"/>
      <c r="W3" s="13"/>
      <c r="X3" s="13"/>
      <c r="Y3" s="13"/>
      <c r="Z3" s="13"/>
    </row>
    <row r="4" ht="57.75" customHeight="1">
      <c r="A4" s="1"/>
      <c r="B4" s="1"/>
      <c r="C4" s="1"/>
      <c r="D4" s="1"/>
      <c r="E4" s="1"/>
      <c r="F4" s="1"/>
      <c r="G4" s="1"/>
      <c r="H4" s="1"/>
      <c r="J4" s="14"/>
    </row>
    <row r="5" ht="19.5" customHeight="1">
      <c r="A5" s="1"/>
      <c r="B5" s="21">
        <f t="array" ref="B5:H5">GünlerVeHaftalar+DATE(TakvimYılı,1,1)-WEEKDAY(DATE(TakvimYılı,1,1),(HaftaBaşlangıcı="Pazartesi")+1)+8</f>
        <v>46027</v>
      </c>
      <c r="C5" s="21">
        <v>46028.0</v>
      </c>
      <c r="D5" s="21">
        <v>46029.0</v>
      </c>
      <c r="E5" s="21">
        <v>46030.0</v>
      </c>
      <c r="F5" s="21">
        <v>46031.0</v>
      </c>
      <c r="G5" s="21">
        <v>46032.0</v>
      </c>
      <c r="H5" s="21">
        <v>46033.0</v>
      </c>
      <c r="I5" s="13"/>
      <c r="J5" s="13"/>
      <c r="K5" s="13"/>
      <c r="L5" s="13"/>
      <c r="M5" s="13"/>
      <c r="N5" s="13"/>
      <c r="O5" s="13"/>
      <c r="P5" s="13"/>
      <c r="Q5" s="13"/>
      <c r="R5" s="13"/>
      <c r="S5" s="13"/>
      <c r="T5" s="13"/>
      <c r="U5" s="13"/>
      <c r="V5" s="13"/>
      <c r="W5" s="13"/>
      <c r="X5" s="13"/>
      <c r="Y5" s="13"/>
      <c r="Z5" s="13"/>
    </row>
    <row r="6" ht="57.75" customHeight="1">
      <c r="A6" s="1"/>
      <c r="B6" s="20"/>
      <c r="C6" s="20"/>
      <c r="D6" s="20"/>
      <c r="E6" s="20"/>
      <c r="F6" s="20"/>
      <c r="G6" s="20"/>
      <c r="H6" s="20"/>
      <c r="I6" s="1"/>
      <c r="J6" s="23"/>
      <c r="K6" s="1"/>
      <c r="L6" s="1"/>
      <c r="M6" s="1"/>
      <c r="N6" s="1"/>
      <c r="O6" s="1"/>
      <c r="P6" s="1"/>
      <c r="Q6" s="1"/>
      <c r="R6" s="1"/>
      <c r="S6" s="1"/>
      <c r="T6" s="1"/>
      <c r="U6" s="1"/>
      <c r="V6" s="1"/>
      <c r="W6" s="1"/>
      <c r="X6" s="1"/>
      <c r="Y6" s="1"/>
      <c r="Z6" s="1"/>
    </row>
    <row r="7" ht="19.5" customHeight="1">
      <c r="A7" s="1"/>
      <c r="B7" s="12">
        <f t="array" ref="B7:H7">GünlerVeHaftalar+DATE(TakvimYılı,1,1)-WEEKDAY(DATE(TakvimYılı,1,1),(HaftaBaşlangıcı="Pazartesi")+1)+15</f>
        <v>46034</v>
      </c>
      <c r="C7" s="12">
        <v>46035.0</v>
      </c>
      <c r="D7" s="12">
        <v>46036.0</v>
      </c>
      <c r="E7" s="12">
        <v>46037.0</v>
      </c>
      <c r="F7" s="12">
        <v>46038.0</v>
      </c>
      <c r="G7" s="12">
        <v>46039.0</v>
      </c>
      <c r="H7" s="12">
        <v>46040.0</v>
      </c>
      <c r="I7" s="13"/>
      <c r="J7" s="23"/>
      <c r="K7" s="13"/>
      <c r="L7" s="13"/>
      <c r="M7" s="13"/>
      <c r="N7" s="13"/>
      <c r="O7" s="13"/>
      <c r="P7" s="13"/>
      <c r="Q7" s="13"/>
      <c r="R7" s="13"/>
      <c r="S7" s="13"/>
      <c r="T7" s="13"/>
      <c r="U7" s="13"/>
      <c r="V7" s="13"/>
      <c r="W7" s="13"/>
      <c r="X7" s="13"/>
      <c r="Y7" s="13"/>
      <c r="Z7" s="13"/>
    </row>
    <row r="8" ht="57.75" customHeight="1">
      <c r="A8" s="1"/>
      <c r="B8" s="26"/>
      <c r="C8" s="26"/>
      <c r="D8" s="26"/>
      <c r="E8" s="26"/>
      <c r="F8" s="26"/>
      <c r="G8" s="1"/>
      <c r="H8" s="1"/>
      <c r="I8" s="1"/>
      <c r="J8" s="1"/>
      <c r="K8" s="1"/>
      <c r="L8" s="1"/>
      <c r="M8" s="1"/>
      <c r="N8" s="1"/>
      <c r="O8" s="1"/>
      <c r="P8" s="1"/>
      <c r="Q8" s="1"/>
      <c r="R8" s="1"/>
      <c r="S8" s="1"/>
      <c r="T8" s="1"/>
      <c r="U8" s="1"/>
      <c r="V8" s="1"/>
      <c r="W8" s="1"/>
      <c r="X8" s="1"/>
      <c r="Y8" s="1"/>
      <c r="Z8" s="1"/>
    </row>
    <row r="9" ht="19.5" customHeight="1">
      <c r="A9" s="1"/>
      <c r="B9" s="21">
        <f t="array" ref="B9:H9">GünlerVeHaftalar+DATE(TakvimYılı,1,1)-WEEKDAY(DATE(TakvimYılı,1,1),(HaftaBaşlangıcı="Pazartesi")+1)+22</f>
        <v>46041</v>
      </c>
      <c r="C9" s="21">
        <v>46042.0</v>
      </c>
      <c r="D9" s="21">
        <v>46043.0</v>
      </c>
      <c r="E9" s="21">
        <v>46044.0</v>
      </c>
      <c r="F9" s="21">
        <v>46045.0</v>
      </c>
      <c r="G9" s="21">
        <v>46046.0</v>
      </c>
      <c r="H9" s="21">
        <v>46047.0</v>
      </c>
      <c r="I9" s="13"/>
      <c r="J9" s="13"/>
      <c r="K9" s="13"/>
      <c r="L9" s="13"/>
      <c r="M9" s="13"/>
      <c r="N9" s="13"/>
      <c r="O9" s="13"/>
      <c r="P9" s="13"/>
      <c r="Q9" s="13"/>
      <c r="R9" s="13"/>
      <c r="S9" s="13"/>
      <c r="T9" s="13"/>
      <c r="U9" s="13"/>
      <c r="V9" s="13"/>
      <c r="W9" s="13"/>
      <c r="X9" s="13"/>
      <c r="Y9" s="13"/>
      <c r="Z9" s="13"/>
    </row>
    <row r="10" ht="57.75" customHeight="1">
      <c r="A10" s="1"/>
      <c r="B10" s="20"/>
      <c r="C10" s="20"/>
      <c r="D10" s="20"/>
      <c r="E10" s="20"/>
      <c r="F10" s="20"/>
      <c r="G10" s="20"/>
      <c r="H10" s="20"/>
      <c r="I10" s="1"/>
      <c r="J10" s="1"/>
      <c r="K10" s="1"/>
      <c r="L10" s="1"/>
      <c r="M10" s="1"/>
      <c r="N10" s="1"/>
      <c r="O10" s="1"/>
      <c r="P10" s="1"/>
      <c r="Q10" s="1"/>
      <c r="R10" s="1"/>
      <c r="S10" s="1"/>
      <c r="T10" s="1"/>
      <c r="U10" s="1"/>
      <c r="V10" s="1"/>
      <c r="W10" s="1"/>
      <c r="X10" s="1"/>
      <c r="Y10" s="1"/>
      <c r="Z10" s="1"/>
    </row>
    <row r="11" ht="19.5" customHeight="1">
      <c r="A11" s="1"/>
      <c r="B11" s="12">
        <f t="array" ref="B11:H11">GünlerVeHaftalar+DATE(TakvimYılı,1,1)-WEEKDAY(DATE(TakvimYılı,1,1),(HaftaBaşlangıcı="Pazartesi")+1)+29</f>
        <v>46048</v>
      </c>
      <c r="C11" s="12">
        <v>46049.0</v>
      </c>
      <c r="D11" s="12">
        <v>46050.0</v>
      </c>
      <c r="E11" s="12">
        <v>46051.0</v>
      </c>
      <c r="F11" s="12">
        <v>46052.0</v>
      </c>
      <c r="G11" s="12">
        <v>46053.0</v>
      </c>
      <c r="H11" s="12">
        <v>46054.0</v>
      </c>
      <c r="I11" s="13"/>
      <c r="J11" s="13"/>
      <c r="K11" s="13"/>
      <c r="L11" s="13"/>
      <c r="M11" s="13"/>
      <c r="N11" s="13"/>
      <c r="O11" s="13"/>
      <c r="P11" s="13"/>
      <c r="Q11" s="13"/>
      <c r="R11" s="13"/>
      <c r="S11" s="13"/>
      <c r="T11" s="13"/>
      <c r="U11" s="13"/>
      <c r="V11" s="13"/>
      <c r="W11" s="13"/>
      <c r="X11" s="13"/>
      <c r="Y11" s="13"/>
      <c r="Z11" s="13"/>
    </row>
    <row r="12" ht="57.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ht="19.5" customHeight="1">
      <c r="A13" s="1"/>
      <c r="B13" s="21">
        <f t="array" ref="B13:C13">GünlerVeHaftalar+DATE(TakvimYılı,1,1)-WEEKDAY(DATE(TakvimYılı,1,1),(HaftaBaşlangıcı="Pazartesi")+1)+36</f>
        <v>46055</v>
      </c>
      <c r="C13" s="21">
        <v>46056.0</v>
      </c>
      <c r="D13" s="28" t="s">
        <v>11</v>
      </c>
      <c r="E13" s="29"/>
      <c r="F13" s="30"/>
      <c r="G13" s="30"/>
      <c r="H13" s="31"/>
      <c r="I13" s="13"/>
      <c r="J13" s="13"/>
      <c r="K13" s="13"/>
      <c r="L13" s="13"/>
      <c r="M13" s="13"/>
      <c r="N13" s="13"/>
      <c r="O13" s="13"/>
      <c r="P13" s="13"/>
      <c r="Q13" s="13"/>
      <c r="R13" s="13"/>
      <c r="S13" s="13"/>
      <c r="T13" s="13"/>
      <c r="U13" s="13"/>
      <c r="V13" s="13"/>
      <c r="W13" s="13"/>
      <c r="X13" s="13"/>
      <c r="Y13" s="13"/>
      <c r="Z13" s="13"/>
    </row>
    <row r="14" ht="57.75" customHeight="1">
      <c r="A14" s="1"/>
      <c r="B14" s="20"/>
      <c r="C14" s="20"/>
      <c r="D14" s="32"/>
      <c r="E14" s="33"/>
      <c r="F14" s="34"/>
      <c r="G14" s="34"/>
      <c r="H14" s="35"/>
      <c r="I14" s="1"/>
      <c r="J14" s="1"/>
      <c r="K14" s="1"/>
      <c r="L14" s="1"/>
      <c r="M14" s="1"/>
      <c r="N14" s="1"/>
      <c r="O14" s="1"/>
      <c r="P14" s="1"/>
      <c r="Q14" s="1"/>
      <c r="R14" s="1"/>
      <c r="S14" s="1"/>
      <c r="T14" s="1"/>
      <c r="U14" s="1"/>
      <c r="V14" s="1"/>
      <c r="W14" s="1"/>
      <c r="X14" s="1"/>
      <c r="Y14" s="1"/>
      <c r="Z14" s="1"/>
    </row>
    <row r="15">
      <c r="A15" s="1"/>
    </row>
    <row r="16">
      <c r="A16" s="1"/>
    </row>
    <row r="17">
      <c r="A17" s="1"/>
    </row>
    <row r="18">
      <c r="A18" s="1"/>
    </row>
    <row r="19">
      <c r="A19" s="1"/>
    </row>
    <row r="20">
      <c r="A20" s="1"/>
    </row>
    <row r="21" ht="15.75" customHeight="1">
      <c r="A21" s="1"/>
    </row>
    <row r="22" ht="15.75" customHeight="1">
      <c r="A22" s="1"/>
    </row>
    <row r="23" ht="15.75" customHeight="1">
      <c r="A23" s="1"/>
    </row>
    <row r="24" ht="15.75" customHeight="1">
      <c r="A24" s="1"/>
    </row>
    <row r="25" ht="15.75" customHeight="1">
      <c r="A25" s="1"/>
    </row>
    <row r="26" ht="15.75" customHeight="1">
      <c r="A26" s="1"/>
    </row>
    <row r="27" ht="15.75" customHeight="1">
      <c r="A27" s="1"/>
    </row>
    <row r="28" ht="15.75" customHeight="1">
      <c r="A28" s="1"/>
    </row>
    <row r="29" ht="15.75" customHeight="1">
      <c r="A29" s="1"/>
    </row>
    <row r="30" ht="15.75" customHeight="1">
      <c r="A30" s="1"/>
    </row>
    <row r="31" ht="15.75" customHeight="1">
      <c r="A31" s="1"/>
    </row>
    <row r="32" ht="15.75" customHeight="1">
      <c r="A32" s="1"/>
    </row>
    <row r="33" ht="15.75" customHeight="1">
      <c r="A33" s="1"/>
    </row>
    <row r="34" ht="15.75" customHeight="1">
      <c r="A34" s="1"/>
    </row>
    <row r="35" ht="15.75" customHeight="1">
      <c r="A35" s="1"/>
    </row>
    <row r="36" ht="15.75" customHeight="1">
      <c r="A36" s="1"/>
    </row>
    <row r="37" ht="15.75" customHeight="1">
      <c r="A37" s="1"/>
    </row>
    <row r="38" ht="15.75" customHeight="1">
      <c r="A38" s="1"/>
    </row>
    <row r="39" ht="15.75" customHeight="1">
      <c r="A39" s="1"/>
    </row>
    <row r="40" ht="15.75" customHeight="1">
      <c r="A40" s="1"/>
    </row>
    <row r="41" ht="15.75" customHeight="1">
      <c r="A41" s="1"/>
    </row>
    <row r="42" ht="15.75" customHeight="1">
      <c r="A42" s="1"/>
    </row>
    <row r="43" ht="15.75" customHeight="1">
      <c r="A43" s="1"/>
    </row>
    <row r="44" ht="15.75" customHeight="1">
      <c r="A44" s="1"/>
    </row>
    <row r="45" ht="15.75" customHeight="1">
      <c r="A45" s="1"/>
    </row>
    <row r="46" ht="15.75" customHeight="1">
      <c r="A46" s="1"/>
    </row>
    <row r="47" ht="15.75" customHeight="1">
      <c r="A47" s="1"/>
    </row>
    <row r="48" ht="15.75" customHeight="1">
      <c r="A48" s="1"/>
    </row>
    <row r="49" ht="15.75" customHeight="1">
      <c r="A49" s="1"/>
    </row>
    <row r="50" ht="15.75" customHeight="1">
      <c r="A50" s="1"/>
    </row>
    <row r="51" ht="15.75" customHeight="1">
      <c r="A51" s="1"/>
    </row>
    <row r="52" ht="15.75" customHeight="1">
      <c r="A52" s="1"/>
    </row>
    <row r="53" ht="15.75" customHeight="1">
      <c r="A53" s="1"/>
    </row>
    <row r="54" ht="15.75" customHeight="1">
      <c r="A54" s="1"/>
    </row>
    <row r="55" ht="15.75" customHeight="1">
      <c r="A55" s="1"/>
    </row>
    <row r="56" ht="15.75" customHeight="1">
      <c r="A56" s="1"/>
    </row>
    <row r="57" ht="15.75" customHeight="1">
      <c r="A57" s="1"/>
    </row>
    <row r="58" ht="15.75" customHeight="1">
      <c r="A58" s="1"/>
    </row>
    <row r="59" ht="15.75" customHeight="1">
      <c r="A59" s="1"/>
    </row>
    <row r="60" ht="15.75" customHeight="1">
      <c r="A60" s="1"/>
    </row>
    <row r="61" ht="15.75" customHeight="1">
      <c r="A61" s="1"/>
    </row>
    <row r="62" ht="15.75" customHeight="1">
      <c r="A62" s="1"/>
    </row>
    <row r="63" ht="15.75" customHeight="1">
      <c r="A63" s="1"/>
    </row>
    <row r="64" ht="15.75" customHeight="1">
      <c r="A64" s="1"/>
    </row>
    <row r="65" ht="15.75" customHeight="1">
      <c r="A65" s="1"/>
    </row>
    <row r="66" ht="15.75" customHeight="1">
      <c r="A66" s="1"/>
    </row>
    <row r="67" ht="15.75" customHeight="1">
      <c r="A67" s="1"/>
    </row>
    <row r="68" ht="15.75" customHeight="1">
      <c r="A68" s="1"/>
    </row>
    <row r="69" ht="15.75" customHeight="1">
      <c r="A69" s="1"/>
    </row>
    <row r="70" ht="15.75" customHeight="1">
      <c r="A70" s="1"/>
    </row>
    <row r="71" ht="15.75" customHeight="1">
      <c r="A71" s="1"/>
    </row>
    <row r="72" ht="15.75" customHeight="1">
      <c r="A72" s="1"/>
    </row>
    <row r="73" ht="15.75" customHeight="1">
      <c r="A73" s="1"/>
    </row>
    <row r="74" ht="15.75" customHeight="1">
      <c r="A74" s="1"/>
    </row>
    <row r="75" ht="15.75" customHeight="1">
      <c r="A75" s="1"/>
    </row>
    <row r="76" ht="15.75" customHeight="1">
      <c r="A76" s="1"/>
    </row>
    <row r="77" ht="15.75" customHeight="1">
      <c r="A77" s="1"/>
    </row>
    <row r="78" ht="15.75" customHeight="1">
      <c r="A78" s="1"/>
    </row>
    <row r="79" ht="15.75" customHeight="1">
      <c r="A79" s="1"/>
    </row>
    <row r="80" ht="15.75" customHeight="1">
      <c r="A80" s="1"/>
    </row>
    <row r="81" ht="15.75" customHeight="1">
      <c r="A81" s="1"/>
    </row>
    <row r="82" ht="15.75" customHeight="1">
      <c r="A82" s="1"/>
    </row>
    <row r="83" ht="15.75" customHeight="1">
      <c r="A83" s="1"/>
    </row>
    <row r="84" ht="15.75" customHeight="1">
      <c r="A84" s="1"/>
    </row>
    <row r="85" ht="15.75" customHeight="1">
      <c r="A85" s="1"/>
    </row>
    <row r="86" ht="15.75" customHeight="1">
      <c r="A86" s="1"/>
    </row>
    <row r="87" ht="15.75" customHeight="1">
      <c r="A87" s="1"/>
    </row>
    <row r="88" ht="15.75" customHeight="1">
      <c r="A88" s="1"/>
    </row>
    <row r="89" ht="15.75" customHeight="1">
      <c r="A89" s="1"/>
    </row>
    <row r="90" ht="15.75" customHeight="1">
      <c r="A90" s="1"/>
    </row>
    <row r="91" ht="15.75" customHeight="1">
      <c r="A91" s="1"/>
    </row>
    <row r="92" ht="15.75" customHeight="1">
      <c r="A92" s="1"/>
    </row>
    <row r="93" ht="15.75" customHeight="1">
      <c r="A93" s="1"/>
    </row>
    <row r="94" ht="15.75" customHeight="1">
      <c r="A94" s="1"/>
    </row>
    <row r="95" ht="15.75" customHeight="1">
      <c r="A95" s="1"/>
    </row>
    <row r="96" ht="15.75" customHeight="1">
      <c r="A96" s="1"/>
    </row>
    <row r="97" ht="15.75" customHeight="1">
      <c r="A97" s="1"/>
    </row>
    <row r="98" ht="15.75" customHeight="1">
      <c r="A98" s="1"/>
    </row>
    <row r="99" ht="15.75" customHeight="1">
      <c r="A99" s="1"/>
    </row>
    <row r="100" ht="15.75" customHeight="1">
      <c r="A100" s="1"/>
    </row>
    <row r="101" ht="15.75" customHeight="1">
      <c r="A101" s="1"/>
    </row>
    <row r="102" ht="15.75" customHeight="1">
      <c r="A102" s="1"/>
    </row>
    <row r="103" ht="15.75" customHeight="1">
      <c r="A103" s="1"/>
    </row>
    <row r="104" ht="15.75" customHeight="1">
      <c r="A104" s="1"/>
    </row>
    <row r="105" ht="15.75" customHeight="1">
      <c r="A105" s="1"/>
    </row>
    <row r="106" ht="15.75" customHeight="1">
      <c r="A106" s="1"/>
    </row>
    <row r="107" ht="15.75" customHeight="1">
      <c r="A107" s="1"/>
    </row>
    <row r="108" ht="15.75" customHeight="1">
      <c r="A108" s="1"/>
    </row>
    <row r="109" ht="15.75" customHeight="1">
      <c r="A109" s="1"/>
    </row>
    <row r="110" ht="15.75" customHeight="1">
      <c r="A110" s="1"/>
    </row>
    <row r="111" ht="15.75" customHeight="1">
      <c r="A111" s="1"/>
    </row>
    <row r="112" ht="15.75" customHeight="1">
      <c r="A112" s="1"/>
    </row>
    <row r="113" ht="15.75" customHeight="1">
      <c r="A113" s="1"/>
    </row>
    <row r="114" ht="15.75" customHeight="1">
      <c r="A114" s="1"/>
    </row>
    <row r="115" ht="15.75" customHeight="1">
      <c r="A115" s="1"/>
    </row>
    <row r="116" ht="15.75" customHeight="1">
      <c r="A116" s="1"/>
    </row>
    <row r="117" ht="15.75" customHeight="1">
      <c r="A117" s="1"/>
    </row>
    <row r="118" ht="15.75" customHeight="1">
      <c r="A118" s="1"/>
    </row>
    <row r="119" ht="15.75" customHeight="1">
      <c r="A119" s="1"/>
    </row>
    <row r="120" ht="15.75" customHeight="1">
      <c r="A120" s="1"/>
    </row>
    <row r="121" ht="15.75" customHeight="1">
      <c r="A121" s="1"/>
    </row>
    <row r="122" ht="15.75" customHeight="1">
      <c r="A122" s="1"/>
    </row>
    <row r="123" ht="15.75" customHeight="1">
      <c r="A123" s="1"/>
    </row>
    <row r="124" ht="15.75" customHeight="1">
      <c r="A124" s="1"/>
    </row>
    <row r="125" ht="15.75" customHeight="1">
      <c r="A125" s="1"/>
    </row>
    <row r="126" ht="15.75" customHeight="1">
      <c r="A126" s="1"/>
    </row>
    <row r="127" ht="15.75" customHeight="1">
      <c r="A127" s="1"/>
    </row>
    <row r="128" ht="15.75" customHeight="1">
      <c r="A128" s="1"/>
    </row>
    <row r="129" ht="15.75" customHeight="1">
      <c r="A129" s="1"/>
    </row>
    <row r="130" ht="15.75" customHeight="1">
      <c r="A130" s="1"/>
    </row>
    <row r="131" ht="15.75" customHeight="1">
      <c r="A131" s="1"/>
    </row>
    <row r="132" ht="15.75" customHeight="1">
      <c r="A132" s="1"/>
    </row>
    <row r="133" ht="15.75" customHeight="1">
      <c r="A133" s="1"/>
    </row>
    <row r="134" ht="15.75" customHeight="1">
      <c r="A134" s="1"/>
    </row>
    <row r="135" ht="15.75" customHeight="1">
      <c r="A135" s="1"/>
    </row>
    <row r="136" ht="15.75" customHeight="1">
      <c r="A136" s="1"/>
    </row>
    <row r="137" ht="15.75" customHeight="1">
      <c r="A137" s="1"/>
    </row>
    <row r="138" ht="15.75" customHeight="1">
      <c r="A138" s="1"/>
    </row>
    <row r="139" ht="15.75" customHeight="1">
      <c r="A139" s="1"/>
    </row>
    <row r="140" ht="15.75" customHeight="1">
      <c r="A140" s="1"/>
    </row>
    <row r="141" ht="15.75" customHeight="1">
      <c r="A141" s="1"/>
    </row>
    <row r="142" ht="15.75" customHeight="1">
      <c r="A142" s="1"/>
    </row>
    <row r="143" ht="15.75" customHeight="1">
      <c r="A143" s="1"/>
    </row>
    <row r="144" ht="15.75" customHeight="1">
      <c r="A144" s="1"/>
    </row>
    <row r="145" ht="15.75" customHeight="1">
      <c r="A145" s="1"/>
    </row>
    <row r="146" ht="15.75" customHeight="1">
      <c r="A146" s="1"/>
    </row>
    <row r="147" ht="15.75" customHeight="1">
      <c r="A147" s="1"/>
    </row>
    <row r="148" ht="15.75" customHeight="1">
      <c r="A148" s="1"/>
    </row>
    <row r="149" ht="15.75" customHeight="1">
      <c r="A149" s="1"/>
    </row>
    <row r="150" ht="15.75" customHeight="1">
      <c r="A150" s="1"/>
    </row>
    <row r="151" ht="15.75" customHeight="1">
      <c r="A151" s="1"/>
    </row>
    <row r="152" ht="15.75" customHeight="1">
      <c r="A152" s="1"/>
    </row>
    <row r="153" ht="15.75" customHeight="1">
      <c r="A153" s="1"/>
    </row>
    <row r="154" ht="15.75" customHeight="1">
      <c r="A154" s="1"/>
    </row>
    <row r="155" ht="15.75" customHeight="1">
      <c r="A155" s="1"/>
    </row>
    <row r="156" ht="15.75" customHeight="1">
      <c r="A156" s="1"/>
    </row>
    <row r="157" ht="15.75" customHeight="1">
      <c r="A157" s="1"/>
    </row>
    <row r="158" ht="15.75" customHeight="1">
      <c r="A158" s="1"/>
    </row>
    <row r="159" ht="15.75" customHeight="1">
      <c r="A159" s="1"/>
    </row>
    <row r="160" ht="15.75" customHeight="1">
      <c r="A160" s="1"/>
    </row>
    <row r="161" ht="15.75" customHeight="1">
      <c r="A161" s="1"/>
    </row>
    <row r="162" ht="15.75" customHeight="1">
      <c r="A162" s="1"/>
    </row>
    <row r="163" ht="15.75" customHeight="1">
      <c r="A163" s="1"/>
    </row>
    <row r="164" ht="15.75" customHeight="1">
      <c r="A164" s="1"/>
    </row>
    <row r="165" ht="15.75" customHeight="1">
      <c r="A165" s="1"/>
    </row>
    <row r="166" ht="15.75" customHeight="1">
      <c r="A166" s="1"/>
    </row>
    <row r="167" ht="15.75" customHeight="1">
      <c r="A167" s="1"/>
    </row>
    <row r="168" ht="15.75" customHeight="1">
      <c r="A168" s="1"/>
    </row>
    <row r="169" ht="15.75" customHeight="1">
      <c r="A169" s="1"/>
    </row>
    <row r="170" ht="15.75" customHeight="1">
      <c r="A170" s="1"/>
    </row>
    <row r="171" ht="15.75" customHeight="1">
      <c r="A171" s="1"/>
    </row>
    <row r="172" ht="15.75" customHeight="1">
      <c r="A172" s="1"/>
    </row>
    <row r="173" ht="15.75" customHeight="1">
      <c r="A173" s="1"/>
    </row>
    <row r="174" ht="15.75" customHeight="1">
      <c r="A174" s="1"/>
    </row>
    <row r="175" ht="15.75" customHeight="1">
      <c r="A175" s="1"/>
    </row>
    <row r="176" ht="15.75" customHeight="1">
      <c r="A176" s="1"/>
    </row>
    <row r="177" ht="15.75" customHeight="1">
      <c r="A177" s="1"/>
    </row>
    <row r="178" ht="15.75" customHeight="1">
      <c r="A178" s="1"/>
    </row>
    <row r="179" ht="15.75" customHeight="1">
      <c r="A179" s="1"/>
    </row>
    <row r="180" ht="15.75" customHeight="1">
      <c r="A180" s="1"/>
    </row>
    <row r="181" ht="15.75" customHeight="1">
      <c r="A181" s="1"/>
    </row>
    <row r="182" ht="15.75" customHeight="1">
      <c r="A182" s="1"/>
    </row>
    <row r="183" ht="15.75" customHeight="1">
      <c r="A183" s="1"/>
    </row>
    <row r="184" ht="15.75" customHeight="1">
      <c r="A184" s="1"/>
    </row>
    <row r="185" ht="15.75" customHeight="1">
      <c r="A185" s="1"/>
    </row>
    <row r="186" ht="15.75" customHeight="1">
      <c r="A186" s="1"/>
    </row>
    <row r="187" ht="15.75" customHeight="1">
      <c r="A187" s="1"/>
    </row>
    <row r="188" ht="15.75" customHeight="1">
      <c r="A188" s="1"/>
    </row>
    <row r="189" ht="15.75" customHeight="1">
      <c r="A189" s="1"/>
    </row>
    <row r="190" ht="15.75" customHeight="1">
      <c r="A190" s="1"/>
    </row>
    <row r="191" ht="15.75" customHeight="1">
      <c r="A191" s="1"/>
    </row>
    <row r="192" ht="15.75" customHeight="1">
      <c r="A192" s="1"/>
    </row>
    <row r="193" ht="15.75" customHeight="1">
      <c r="A193" s="1"/>
    </row>
    <row r="194" ht="15.75" customHeight="1">
      <c r="A194" s="1"/>
    </row>
    <row r="195" ht="15.75" customHeight="1">
      <c r="A195" s="1"/>
    </row>
    <row r="196" ht="15.75" customHeight="1">
      <c r="A196" s="1"/>
    </row>
    <row r="197" ht="15.75" customHeight="1">
      <c r="A197" s="1"/>
    </row>
    <row r="198" ht="15.75" customHeight="1">
      <c r="A198" s="1"/>
    </row>
    <row r="199" ht="15.75" customHeight="1">
      <c r="A199" s="1"/>
    </row>
    <row r="200" ht="15.75" customHeight="1">
      <c r="A200" s="1"/>
    </row>
    <row r="201" ht="15.75" customHeight="1">
      <c r="A201" s="1"/>
    </row>
    <row r="202" ht="15.75" customHeight="1">
      <c r="A202" s="1"/>
    </row>
    <row r="203" ht="15.75" customHeight="1">
      <c r="A203" s="1"/>
    </row>
    <row r="204" ht="15.75" customHeight="1">
      <c r="A204" s="1"/>
    </row>
    <row r="205" ht="15.75" customHeight="1">
      <c r="A205" s="1"/>
    </row>
    <row r="206" ht="15.75" customHeight="1">
      <c r="A206" s="1"/>
    </row>
    <row r="207" ht="15.75" customHeight="1">
      <c r="A207" s="1"/>
    </row>
    <row r="208" ht="15.75" customHeight="1">
      <c r="A208" s="1"/>
    </row>
    <row r="209" ht="15.75" customHeight="1">
      <c r="A209" s="1"/>
    </row>
    <row r="210" ht="15.75" customHeight="1">
      <c r="A210" s="1"/>
    </row>
    <row r="211" ht="15.75" customHeight="1">
      <c r="A211" s="1"/>
    </row>
    <row r="212" ht="15.75" customHeight="1">
      <c r="A212" s="1"/>
    </row>
    <row r="213" ht="15.75" customHeight="1">
      <c r="A213" s="1"/>
    </row>
    <row r="214" ht="15.75" customHeight="1">
      <c r="A214" s="1"/>
    </row>
    <row r="215" ht="15.75" customHeight="1">
      <c r="A215" s="1"/>
    </row>
    <row r="216" ht="15.75" customHeight="1">
      <c r="A216" s="1"/>
    </row>
    <row r="217" ht="15.75" customHeight="1">
      <c r="A217" s="1"/>
    </row>
    <row r="218" ht="15.75" customHeight="1">
      <c r="A218" s="1"/>
    </row>
    <row r="219" ht="15.75" customHeight="1">
      <c r="A219" s="1"/>
    </row>
    <row r="220" ht="15.75" customHeight="1">
      <c r="A220" s="1"/>
    </row>
    <row r="221" ht="15.75" customHeight="1">
      <c r="A221" s="1"/>
    </row>
    <row r="222" ht="15.75" customHeight="1">
      <c r="A222" s="1"/>
    </row>
    <row r="223" ht="15.75" customHeight="1">
      <c r="A223" s="1"/>
    </row>
    <row r="224" ht="15.75" customHeight="1">
      <c r="A224" s="1"/>
    </row>
    <row r="225" ht="15.75" customHeight="1">
      <c r="A225" s="1"/>
    </row>
    <row r="226" ht="15.75" customHeight="1">
      <c r="A226" s="1"/>
    </row>
    <row r="227" ht="15.75" customHeight="1">
      <c r="A227" s="1"/>
    </row>
    <row r="228" ht="15.75" customHeight="1">
      <c r="A228" s="1"/>
    </row>
    <row r="229" ht="15.75" customHeight="1">
      <c r="A229" s="1"/>
    </row>
    <row r="230" ht="15.75" customHeight="1">
      <c r="A230" s="1"/>
    </row>
    <row r="231" ht="15.75" customHeight="1">
      <c r="A231" s="1"/>
    </row>
    <row r="232" ht="15.75" customHeight="1">
      <c r="A232" s="1"/>
    </row>
    <row r="233" ht="15.75" customHeight="1">
      <c r="A233" s="1"/>
    </row>
    <row r="234" ht="15.75" customHeight="1">
      <c r="A234" s="1"/>
    </row>
    <row r="235" ht="15.75" customHeight="1">
      <c r="A235" s="1"/>
    </row>
    <row r="236" ht="15.75" customHeight="1">
      <c r="A236" s="1"/>
    </row>
    <row r="237" ht="15.75" customHeight="1">
      <c r="A237" s="1"/>
    </row>
    <row r="238" ht="15.75" customHeight="1">
      <c r="A238" s="1"/>
    </row>
    <row r="239" ht="15.75" customHeight="1">
      <c r="A239" s="1"/>
    </row>
    <row r="240" ht="15.75" customHeight="1">
      <c r="A240" s="1"/>
    </row>
    <row r="241" ht="15.75" customHeight="1">
      <c r="A241" s="1"/>
    </row>
    <row r="242" ht="15.75" customHeight="1">
      <c r="A242" s="1"/>
    </row>
    <row r="243" ht="15.75" customHeight="1">
      <c r="A243" s="1"/>
    </row>
    <row r="244" ht="15.75" customHeight="1">
      <c r="A244" s="1"/>
    </row>
    <row r="245" ht="15.75" customHeight="1">
      <c r="A245" s="1"/>
    </row>
    <row r="246" ht="15.75" customHeight="1">
      <c r="A246" s="1"/>
    </row>
    <row r="247" ht="15.75" customHeight="1">
      <c r="A247" s="1"/>
    </row>
    <row r="248" ht="15.75" customHeight="1">
      <c r="A248" s="1"/>
    </row>
    <row r="249" ht="15.75" customHeight="1">
      <c r="A249" s="1"/>
    </row>
    <row r="250" ht="15.75" customHeight="1">
      <c r="A250" s="1"/>
    </row>
    <row r="251" ht="15.75" customHeight="1">
      <c r="A251" s="1"/>
    </row>
    <row r="252" ht="15.75" customHeight="1">
      <c r="A252" s="1"/>
    </row>
    <row r="253" ht="15.75" customHeight="1">
      <c r="A253" s="1"/>
    </row>
    <row r="254" ht="15.75" customHeight="1">
      <c r="A254" s="1"/>
    </row>
    <row r="255" ht="15.75" customHeight="1">
      <c r="A255" s="1"/>
    </row>
    <row r="256" ht="15.75" customHeight="1">
      <c r="A256" s="1"/>
    </row>
    <row r="257" ht="15.75" customHeight="1">
      <c r="A257" s="1"/>
    </row>
    <row r="258" ht="15.75" customHeight="1">
      <c r="A258" s="1"/>
    </row>
    <row r="259" ht="15.75" customHeight="1">
      <c r="A259" s="1"/>
    </row>
    <row r="260" ht="15.75" customHeight="1">
      <c r="A260" s="1"/>
    </row>
    <row r="261" ht="15.75" customHeight="1">
      <c r="A261" s="1"/>
    </row>
    <row r="262" ht="15.75" customHeight="1">
      <c r="A262" s="1"/>
    </row>
    <row r="263" ht="15.75" customHeight="1">
      <c r="A263" s="1"/>
    </row>
    <row r="264" ht="15.75" customHeight="1">
      <c r="A264" s="1"/>
    </row>
    <row r="265" ht="15.75" customHeight="1">
      <c r="A265" s="1"/>
    </row>
    <row r="266" ht="15.75" customHeight="1">
      <c r="A266" s="1"/>
    </row>
    <row r="267" ht="15.75" customHeight="1">
      <c r="A267" s="1"/>
    </row>
    <row r="268" ht="15.75" customHeight="1">
      <c r="A268" s="1"/>
    </row>
    <row r="269" ht="15.75" customHeight="1">
      <c r="A269" s="1"/>
    </row>
    <row r="270" ht="15.75" customHeight="1">
      <c r="A270" s="1"/>
    </row>
    <row r="271" ht="15.75" customHeight="1">
      <c r="A271" s="1"/>
    </row>
    <row r="272" ht="15.75" customHeight="1">
      <c r="A272" s="1"/>
    </row>
    <row r="273" ht="15.75" customHeight="1">
      <c r="A273" s="1"/>
    </row>
    <row r="274" ht="15.75" customHeight="1">
      <c r="A274" s="1"/>
    </row>
    <row r="275" ht="15.75" customHeight="1">
      <c r="A275" s="1"/>
    </row>
    <row r="276" ht="15.75" customHeight="1">
      <c r="A276" s="1"/>
    </row>
    <row r="277" ht="15.75" customHeight="1">
      <c r="A277" s="1"/>
    </row>
    <row r="278" ht="15.75" customHeight="1">
      <c r="A278" s="1"/>
    </row>
    <row r="279" ht="15.75" customHeight="1">
      <c r="A279" s="1"/>
    </row>
    <row r="280" ht="15.75" customHeight="1">
      <c r="A280" s="1"/>
    </row>
    <row r="281" ht="15.75" customHeight="1">
      <c r="A281" s="1"/>
    </row>
    <row r="282" ht="15.75" customHeight="1">
      <c r="A282" s="1"/>
    </row>
    <row r="283" ht="15.75" customHeight="1">
      <c r="A283" s="1"/>
    </row>
    <row r="284" ht="15.75" customHeight="1">
      <c r="A284" s="1"/>
    </row>
    <row r="285" ht="15.75" customHeight="1">
      <c r="A285" s="1"/>
    </row>
    <row r="286" ht="15.75" customHeight="1">
      <c r="A286" s="1"/>
    </row>
    <row r="287" ht="15.75" customHeight="1">
      <c r="A287" s="1"/>
    </row>
    <row r="288" ht="15.75" customHeight="1">
      <c r="A288" s="1"/>
    </row>
    <row r="289" ht="15.75" customHeight="1">
      <c r="A289" s="1"/>
    </row>
    <row r="290" ht="15.75" customHeight="1">
      <c r="A290" s="1"/>
    </row>
    <row r="291" ht="15.75" customHeight="1">
      <c r="A291" s="1"/>
    </row>
    <row r="292" ht="15.75" customHeight="1">
      <c r="A292" s="1"/>
    </row>
    <row r="293" ht="15.75" customHeight="1">
      <c r="A293" s="1"/>
    </row>
    <row r="294" ht="15.75" customHeight="1">
      <c r="A294" s="1"/>
    </row>
    <row r="295" ht="15.75" customHeight="1">
      <c r="A295" s="1"/>
    </row>
    <row r="296" ht="15.75" customHeight="1">
      <c r="A296" s="1"/>
    </row>
    <row r="297" ht="15.75" customHeight="1">
      <c r="A297" s="1"/>
    </row>
    <row r="298" ht="15.75" customHeight="1">
      <c r="A298" s="1"/>
    </row>
    <row r="299" ht="15.75" customHeight="1">
      <c r="A299" s="1"/>
    </row>
    <row r="300" ht="15.75" customHeight="1">
      <c r="A300" s="1"/>
    </row>
    <row r="301" ht="15.75" customHeight="1">
      <c r="A301" s="1"/>
    </row>
    <row r="302" ht="15.75" customHeight="1">
      <c r="A302" s="1"/>
    </row>
    <row r="303" ht="15.75" customHeight="1">
      <c r="A303" s="1"/>
    </row>
    <row r="304" ht="15.75" customHeight="1">
      <c r="A304" s="1"/>
    </row>
    <row r="305" ht="15.75" customHeight="1">
      <c r="A305" s="1"/>
    </row>
    <row r="306" ht="15.75" customHeight="1">
      <c r="A306" s="1"/>
    </row>
    <row r="307" ht="15.75" customHeight="1">
      <c r="A307" s="1"/>
    </row>
    <row r="308" ht="15.75" customHeight="1">
      <c r="A308" s="1"/>
    </row>
    <row r="309" ht="15.75" customHeight="1">
      <c r="A309" s="1"/>
    </row>
    <row r="310" ht="15.75" customHeight="1">
      <c r="A310" s="1"/>
    </row>
    <row r="311" ht="15.75" customHeight="1">
      <c r="A311" s="1"/>
    </row>
    <row r="312" ht="15.75" customHeight="1">
      <c r="A312" s="1"/>
    </row>
    <row r="313" ht="15.75" customHeight="1">
      <c r="A313" s="1"/>
    </row>
    <row r="314" ht="15.75" customHeight="1">
      <c r="A314" s="1"/>
    </row>
    <row r="315" ht="15.75" customHeight="1">
      <c r="A315" s="1"/>
    </row>
    <row r="316" ht="15.75" customHeight="1">
      <c r="A316" s="1"/>
    </row>
    <row r="317" ht="15.75" customHeight="1">
      <c r="A317" s="1"/>
    </row>
    <row r="318" ht="15.75" customHeight="1">
      <c r="A318" s="1"/>
    </row>
    <row r="319" ht="15.75" customHeight="1">
      <c r="A319" s="1"/>
    </row>
    <row r="320" ht="15.75" customHeight="1">
      <c r="A320" s="1"/>
    </row>
    <row r="321" ht="15.75" customHeight="1">
      <c r="A321" s="1"/>
    </row>
    <row r="322" ht="15.75" customHeight="1">
      <c r="A322" s="1"/>
    </row>
    <row r="323" ht="15.75" customHeight="1">
      <c r="A323" s="1"/>
    </row>
    <row r="324" ht="15.75" customHeight="1">
      <c r="A324" s="1"/>
    </row>
    <row r="325" ht="15.75" customHeight="1">
      <c r="A325" s="1"/>
    </row>
    <row r="326" ht="15.75" customHeight="1">
      <c r="A326" s="1"/>
    </row>
    <row r="327" ht="15.75" customHeight="1">
      <c r="A327" s="1"/>
    </row>
    <row r="328" ht="15.75" customHeight="1">
      <c r="A328" s="1"/>
    </row>
    <row r="329" ht="15.75" customHeight="1">
      <c r="A329" s="1"/>
    </row>
    <row r="330" ht="15.75" customHeight="1">
      <c r="A330" s="1"/>
    </row>
    <row r="331" ht="15.75" customHeight="1">
      <c r="A331" s="1"/>
    </row>
    <row r="332" ht="15.75" customHeight="1">
      <c r="A332" s="1"/>
    </row>
    <row r="333" ht="15.75" customHeight="1">
      <c r="A333" s="1"/>
    </row>
    <row r="334" ht="15.75" customHeight="1">
      <c r="A334" s="1"/>
    </row>
    <row r="335" ht="15.75" customHeight="1">
      <c r="A335" s="1"/>
    </row>
    <row r="336" ht="15.75" customHeight="1">
      <c r="A336" s="1"/>
    </row>
    <row r="337" ht="15.75" customHeight="1">
      <c r="A337" s="1"/>
    </row>
    <row r="338" ht="15.75" customHeight="1">
      <c r="A338" s="1"/>
    </row>
    <row r="339" ht="15.75" customHeight="1">
      <c r="A339" s="1"/>
    </row>
    <row r="340" ht="15.75" customHeight="1">
      <c r="A340" s="1"/>
    </row>
    <row r="341" ht="15.75" customHeight="1">
      <c r="A341" s="1"/>
    </row>
    <row r="342" ht="15.75" customHeight="1">
      <c r="A342" s="1"/>
    </row>
    <row r="343" ht="15.75" customHeight="1">
      <c r="A343" s="1"/>
    </row>
    <row r="344" ht="15.75" customHeight="1">
      <c r="A344" s="1"/>
    </row>
    <row r="345" ht="15.75" customHeight="1">
      <c r="A345" s="1"/>
    </row>
    <row r="346" ht="15.75" customHeight="1">
      <c r="A346" s="1"/>
    </row>
    <row r="347" ht="15.75" customHeight="1">
      <c r="A347" s="1"/>
    </row>
    <row r="348" ht="15.75" customHeight="1">
      <c r="A348" s="1"/>
    </row>
    <row r="349" ht="15.75" customHeight="1">
      <c r="A349" s="1"/>
    </row>
    <row r="350" ht="15.75" customHeight="1">
      <c r="A350" s="1"/>
    </row>
    <row r="351" ht="15.75" customHeight="1">
      <c r="A351" s="1"/>
    </row>
    <row r="352" ht="15.75" customHeight="1">
      <c r="A352" s="1"/>
    </row>
    <row r="353" ht="15.75" customHeight="1">
      <c r="A353" s="1"/>
    </row>
    <row r="354" ht="15.75" customHeight="1">
      <c r="A354" s="1"/>
    </row>
    <row r="355" ht="15.75" customHeight="1">
      <c r="A355" s="1"/>
    </row>
    <row r="356" ht="15.75" customHeight="1">
      <c r="A356" s="1"/>
    </row>
    <row r="357" ht="15.75" customHeight="1">
      <c r="A357" s="1"/>
    </row>
    <row r="358" ht="15.75" customHeight="1">
      <c r="A358" s="1"/>
    </row>
    <row r="359" ht="15.75" customHeight="1">
      <c r="A359" s="1"/>
    </row>
    <row r="360" ht="15.75" customHeight="1">
      <c r="A360" s="1"/>
    </row>
    <row r="361" ht="15.75" customHeight="1">
      <c r="A361" s="1"/>
    </row>
    <row r="362" ht="15.75" customHeight="1">
      <c r="A362" s="1"/>
    </row>
    <row r="363" ht="15.75" customHeight="1">
      <c r="A363" s="1"/>
    </row>
    <row r="364" ht="15.75" customHeight="1">
      <c r="A364" s="1"/>
    </row>
    <row r="365" ht="15.75" customHeight="1">
      <c r="A365" s="1"/>
    </row>
    <row r="366" ht="15.75" customHeight="1">
      <c r="A366" s="1"/>
    </row>
    <row r="367" ht="15.75" customHeight="1">
      <c r="A367" s="1"/>
    </row>
    <row r="368" ht="15.75" customHeight="1">
      <c r="A368" s="1"/>
    </row>
    <row r="369" ht="15.75" customHeight="1">
      <c r="A369" s="1"/>
    </row>
    <row r="370" ht="15.75" customHeight="1">
      <c r="A370" s="1"/>
    </row>
    <row r="371" ht="15.75" customHeight="1">
      <c r="A371" s="1"/>
    </row>
    <row r="372" ht="15.75" customHeight="1">
      <c r="A372" s="1"/>
    </row>
    <row r="373" ht="15.75" customHeight="1">
      <c r="A373" s="1"/>
    </row>
    <row r="374" ht="15.75" customHeight="1">
      <c r="A374" s="1"/>
    </row>
    <row r="375" ht="15.75" customHeight="1">
      <c r="A375" s="1"/>
    </row>
    <row r="376" ht="15.75" customHeight="1">
      <c r="A376" s="1"/>
    </row>
    <row r="377" ht="15.75" customHeight="1">
      <c r="A377" s="1"/>
    </row>
    <row r="378" ht="15.75" customHeight="1">
      <c r="A378" s="1"/>
    </row>
    <row r="379" ht="15.75" customHeight="1">
      <c r="A379" s="1"/>
    </row>
    <row r="380" ht="15.75" customHeight="1">
      <c r="A380" s="1"/>
    </row>
    <row r="381" ht="15.75" customHeight="1">
      <c r="A381" s="1"/>
    </row>
    <row r="382" ht="15.75" customHeight="1">
      <c r="A382" s="1"/>
    </row>
    <row r="383" ht="15.75" customHeight="1">
      <c r="A383" s="1"/>
    </row>
    <row r="384" ht="15.75" customHeight="1">
      <c r="A384" s="1"/>
    </row>
    <row r="385" ht="15.75" customHeight="1">
      <c r="A385" s="1"/>
    </row>
    <row r="386" ht="15.75" customHeight="1">
      <c r="A386" s="1"/>
    </row>
    <row r="387" ht="15.75" customHeight="1">
      <c r="A387" s="1"/>
    </row>
    <row r="388" ht="15.75" customHeight="1">
      <c r="A388" s="1"/>
    </row>
    <row r="389" ht="15.75" customHeight="1">
      <c r="A389" s="1"/>
    </row>
    <row r="390" ht="15.75" customHeight="1">
      <c r="A390" s="1"/>
    </row>
    <row r="391" ht="15.75" customHeight="1">
      <c r="A391" s="1"/>
    </row>
    <row r="392" ht="15.75" customHeight="1">
      <c r="A392" s="1"/>
    </row>
    <row r="393" ht="15.75" customHeight="1">
      <c r="A393" s="1"/>
    </row>
    <row r="394" ht="15.75" customHeight="1">
      <c r="A394" s="1"/>
    </row>
    <row r="395" ht="15.75" customHeight="1">
      <c r="A395" s="1"/>
    </row>
    <row r="396" ht="15.75" customHeight="1">
      <c r="A396" s="1"/>
    </row>
    <row r="397" ht="15.75" customHeight="1">
      <c r="A397" s="1"/>
    </row>
    <row r="398" ht="15.75" customHeight="1">
      <c r="A398" s="1"/>
    </row>
    <row r="399" ht="15.75" customHeight="1">
      <c r="A399" s="1"/>
    </row>
    <row r="400" ht="15.75" customHeight="1">
      <c r="A400" s="1"/>
    </row>
    <row r="401" ht="15.75" customHeight="1">
      <c r="A401" s="1"/>
    </row>
    <row r="402" ht="15.75" customHeight="1">
      <c r="A402" s="1"/>
    </row>
    <row r="403" ht="15.75" customHeight="1">
      <c r="A403" s="1"/>
    </row>
    <row r="404" ht="15.75" customHeight="1">
      <c r="A404" s="1"/>
    </row>
    <row r="405" ht="15.75" customHeight="1">
      <c r="A405" s="1"/>
    </row>
    <row r="406" ht="15.75" customHeight="1">
      <c r="A406" s="1"/>
    </row>
    <row r="407" ht="15.75" customHeight="1">
      <c r="A407" s="1"/>
    </row>
    <row r="408" ht="15.75" customHeight="1">
      <c r="A408" s="1"/>
    </row>
    <row r="409" ht="15.75" customHeight="1">
      <c r="A409" s="1"/>
    </row>
    <row r="410" ht="15.75" customHeight="1">
      <c r="A410" s="1"/>
    </row>
    <row r="411" ht="15.75" customHeight="1">
      <c r="A411" s="1"/>
    </row>
    <row r="412" ht="15.75" customHeight="1">
      <c r="A412" s="1"/>
    </row>
    <row r="413" ht="15.75" customHeight="1">
      <c r="A413" s="1"/>
    </row>
    <row r="414" ht="15.75" customHeight="1">
      <c r="A414" s="1"/>
    </row>
    <row r="415" ht="15.75" customHeight="1">
      <c r="A415" s="1"/>
    </row>
    <row r="416" ht="15.75" customHeight="1">
      <c r="A416" s="1"/>
    </row>
    <row r="417" ht="15.75" customHeight="1">
      <c r="A417" s="1"/>
    </row>
    <row r="418" ht="15.75" customHeight="1">
      <c r="A418" s="1"/>
    </row>
    <row r="419" ht="15.75" customHeight="1">
      <c r="A419" s="1"/>
    </row>
    <row r="420" ht="15.75" customHeight="1">
      <c r="A420" s="1"/>
    </row>
    <row r="421" ht="15.75" customHeight="1">
      <c r="A421" s="1"/>
    </row>
    <row r="422" ht="15.75" customHeight="1">
      <c r="A422" s="1"/>
    </row>
    <row r="423" ht="15.75" customHeight="1">
      <c r="A423" s="1"/>
    </row>
    <row r="424" ht="15.75" customHeight="1">
      <c r="A424" s="1"/>
    </row>
    <row r="425" ht="15.75" customHeight="1">
      <c r="A425" s="1"/>
    </row>
    <row r="426" ht="15.75" customHeight="1">
      <c r="A426" s="1"/>
    </row>
    <row r="427" ht="15.75" customHeight="1">
      <c r="A427" s="1"/>
    </row>
    <row r="428" ht="15.75" customHeight="1">
      <c r="A428" s="1"/>
    </row>
    <row r="429" ht="15.75" customHeight="1">
      <c r="A429" s="1"/>
    </row>
    <row r="430" ht="15.75" customHeight="1">
      <c r="A430" s="1"/>
    </row>
    <row r="431" ht="15.75" customHeight="1">
      <c r="A431" s="1"/>
    </row>
    <row r="432" ht="15.75" customHeight="1">
      <c r="A432" s="1"/>
    </row>
    <row r="433" ht="15.75" customHeight="1">
      <c r="A433" s="1"/>
    </row>
    <row r="434" ht="15.75" customHeight="1">
      <c r="A434" s="1"/>
    </row>
    <row r="435" ht="15.75" customHeight="1">
      <c r="A435" s="1"/>
    </row>
    <row r="436" ht="15.75" customHeight="1">
      <c r="A436" s="1"/>
    </row>
    <row r="437" ht="15.75" customHeight="1">
      <c r="A437" s="1"/>
    </row>
    <row r="438" ht="15.75" customHeight="1">
      <c r="A438" s="1"/>
    </row>
    <row r="439" ht="15.75" customHeight="1">
      <c r="A439" s="1"/>
    </row>
    <row r="440" ht="15.75" customHeight="1">
      <c r="A440" s="1"/>
    </row>
    <row r="441" ht="15.75" customHeight="1">
      <c r="A441" s="1"/>
    </row>
    <row r="442" ht="15.75" customHeight="1">
      <c r="A442" s="1"/>
    </row>
    <row r="443" ht="15.75" customHeight="1">
      <c r="A443" s="1"/>
    </row>
    <row r="444" ht="15.75" customHeight="1">
      <c r="A444" s="1"/>
    </row>
    <row r="445" ht="15.75" customHeight="1">
      <c r="A445" s="1"/>
    </row>
    <row r="446" ht="15.75" customHeight="1">
      <c r="A446" s="1"/>
    </row>
    <row r="447" ht="15.75" customHeight="1">
      <c r="A447" s="1"/>
    </row>
    <row r="448" ht="15.75" customHeight="1">
      <c r="A448" s="1"/>
    </row>
    <row r="449" ht="15.75" customHeight="1">
      <c r="A449" s="1"/>
    </row>
    <row r="450" ht="15.75" customHeight="1">
      <c r="A450" s="1"/>
    </row>
    <row r="451" ht="15.75" customHeight="1">
      <c r="A451" s="1"/>
    </row>
    <row r="452" ht="15.75" customHeight="1">
      <c r="A452" s="1"/>
    </row>
    <row r="453" ht="15.75" customHeight="1">
      <c r="A453" s="1"/>
    </row>
    <row r="454" ht="15.75" customHeight="1">
      <c r="A454" s="1"/>
    </row>
    <row r="455" ht="15.75" customHeight="1">
      <c r="A455" s="1"/>
    </row>
    <row r="456" ht="15.75" customHeight="1">
      <c r="A456" s="1"/>
    </row>
    <row r="457" ht="15.75" customHeight="1">
      <c r="A457" s="1"/>
    </row>
    <row r="458" ht="15.75" customHeight="1">
      <c r="A458" s="1"/>
    </row>
    <row r="459" ht="15.75" customHeight="1">
      <c r="A459" s="1"/>
    </row>
    <row r="460" ht="15.75" customHeight="1">
      <c r="A460" s="1"/>
    </row>
    <row r="461" ht="15.75" customHeight="1">
      <c r="A461" s="1"/>
    </row>
    <row r="462" ht="15.75" customHeight="1">
      <c r="A462" s="1"/>
    </row>
    <row r="463" ht="15.75" customHeight="1">
      <c r="A463" s="1"/>
    </row>
    <row r="464" ht="15.75" customHeight="1">
      <c r="A464" s="1"/>
    </row>
    <row r="465" ht="15.75" customHeight="1">
      <c r="A465" s="1"/>
    </row>
    <row r="466" ht="15.75" customHeight="1">
      <c r="A466" s="1"/>
    </row>
    <row r="467" ht="15.75" customHeight="1">
      <c r="A467" s="1"/>
    </row>
    <row r="468" ht="15.75" customHeight="1">
      <c r="A468" s="1"/>
    </row>
    <row r="469" ht="15.75" customHeight="1">
      <c r="A469" s="1"/>
    </row>
    <row r="470" ht="15.75" customHeight="1">
      <c r="A470" s="1"/>
    </row>
    <row r="471" ht="15.75" customHeight="1">
      <c r="A471" s="1"/>
    </row>
    <row r="472" ht="15.75" customHeight="1">
      <c r="A472" s="1"/>
    </row>
    <row r="473" ht="15.75" customHeight="1">
      <c r="A473" s="1"/>
    </row>
    <row r="474" ht="15.75" customHeight="1">
      <c r="A474" s="1"/>
    </row>
    <row r="475" ht="15.75" customHeight="1">
      <c r="A475" s="1"/>
    </row>
    <row r="476" ht="15.75" customHeight="1">
      <c r="A476" s="1"/>
    </row>
    <row r="477" ht="15.75" customHeight="1">
      <c r="A477" s="1"/>
    </row>
    <row r="478" ht="15.75" customHeight="1">
      <c r="A478" s="1"/>
    </row>
    <row r="479" ht="15.75" customHeight="1">
      <c r="A479" s="1"/>
    </row>
    <row r="480" ht="15.75" customHeight="1">
      <c r="A480" s="1"/>
    </row>
    <row r="481" ht="15.75" customHeight="1">
      <c r="A481" s="1"/>
    </row>
    <row r="482" ht="15.75" customHeight="1">
      <c r="A482" s="1"/>
    </row>
    <row r="483" ht="15.75" customHeight="1">
      <c r="A483" s="1"/>
    </row>
    <row r="484" ht="15.75" customHeight="1">
      <c r="A484" s="1"/>
    </row>
    <row r="485" ht="15.75" customHeight="1">
      <c r="A485" s="1"/>
    </row>
    <row r="486" ht="15.75" customHeight="1">
      <c r="A486" s="1"/>
    </row>
    <row r="487" ht="15.75" customHeight="1">
      <c r="A487" s="1"/>
    </row>
    <row r="488" ht="15.75" customHeight="1">
      <c r="A488" s="1"/>
    </row>
    <row r="489" ht="15.75" customHeight="1">
      <c r="A489" s="1"/>
    </row>
    <row r="490" ht="15.75" customHeight="1">
      <c r="A490" s="1"/>
    </row>
    <row r="491" ht="15.75" customHeight="1">
      <c r="A491" s="1"/>
    </row>
    <row r="492" ht="15.75" customHeight="1">
      <c r="A492" s="1"/>
    </row>
    <row r="493" ht="15.75" customHeight="1">
      <c r="A493" s="1"/>
    </row>
    <row r="494" ht="15.75" customHeight="1">
      <c r="A494" s="1"/>
    </row>
    <row r="495" ht="15.75" customHeight="1">
      <c r="A495" s="1"/>
    </row>
    <row r="496" ht="15.75" customHeight="1">
      <c r="A496" s="1"/>
    </row>
    <row r="497" ht="15.75" customHeight="1">
      <c r="A497" s="1"/>
    </row>
    <row r="498" ht="15.75" customHeight="1">
      <c r="A498" s="1"/>
    </row>
    <row r="499" ht="15.75" customHeight="1">
      <c r="A499" s="1"/>
    </row>
    <row r="500" ht="15.75" customHeight="1">
      <c r="A500" s="1"/>
    </row>
    <row r="501" ht="15.75" customHeight="1">
      <c r="A501" s="1"/>
    </row>
    <row r="502" ht="15.75" customHeight="1">
      <c r="A502" s="1"/>
    </row>
    <row r="503" ht="15.75" customHeight="1">
      <c r="A503" s="1"/>
    </row>
    <row r="504" ht="15.75" customHeight="1">
      <c r="A504" s="1"/>
    </row>
    <row r="505" ht="15.75" customHeight="1">
      <c r="A505" s="1"/>
    </row>
    <row r="506" ht="15.75" customHeight="1">
      <c r="A506" s="1"/>
    </row>
    <row r="507" ht="15.75" customHeight="1">
      <c r="A507" s="1"/>
    </row>
    <row r="508" ht="15.75" customHeight="1">
      <c r="A508" s="1"/>
    </row>
    <row r="509" ht="15.75" customHeight="1">
      <c r="A509" s="1"/>
    </row>
    <row r="510" ht="15.75" customHeight="1">
      <c r="A510" s="1"/>
    </row>
    <row r="511" ht="15.75" customHeight="1">
      <c r="A511" s="1"/>
    </row>
    <row r="512" ht="15.75" customHeight="1">
      <c r="A512" s="1"/>
    </row>
    <row r="513" ht="15.75" customHeight="1">
      <c r="A513" s="1"/>
    </row>
    <row r="514" ht="15.75" customHeight="1">
      <c r="A514" s="1"/>
    </row>
    <row r="515" ht="15.75" customHeight="1">
      <c r="A515" s="1"/>
    </row>
    <row r="516" ht="15.75" customHeight="1">
      <c r="A516" s="1"/>
    </row>
    <row r="517" ht="15.75" customHeight="1">
      <c r="A517" s="1"/>
    </row>
    <row r="518" ht="15.75" customHeight="1">
      <c r="A518" s="1"/>
    </row>
    <row r="519" ht="15.75" customHeight="1">
      <c r="A519" s="1"/>
    </row>
    <row r="520" ht="15.75" customHeight="1">
      <c r="A520" s="1"/>
    </row>
    <row r="521" ht="15.75" customHeight="1">
      <c r="A521" s="1"/>
    </row>
    <row r="522" ht="15.75" customHeight="1">
      <c r="A522" s="1"/>
    </row>
    <row r="523" ht="15.75" customHeight="1">
      <c r="A523" s="1"/>
    </row>
    <row r="524" ht="15.75" customHeight="1">
      <c r="A524" s="1"/>
    </row>
    <row r="525" ht="15.75" customHeight="1">
      <c r="A525" s="1"/>
    </row>
    <row r="526" ht="15.75" customHeight="1">
      <c r="A526" s="1"/>
    </row>
    <row r="527" ht="15.75" customHeight="1">
      <c r="A527" s="1"/>
    </row>
    <row r="528" ht="15.75" customHeight="1">
      <c r="A528" s="1"/>
    </row>
    <row r="529" ht="15.75" customHeight="1">
      <c r="A529" s="1"/>
    </row>
    <row r="530" ht="15.75" customHeight="1">
      <c r="A530" s="1"/>
    </row>
    <row r="531" ht="15.75" customHeight="1">
      <c r="A531" s="1"/>
    </row>
    <row r="532" ht="15.75" customHeight="1">
      <c r="A532" s="1"/>
    </row>
    <row r="533" ht="15.75" customHeight="1">
      <c r="A533" s="1"/>
    </row>
    <row r="534" ht="15.75" customHeight="1">
      <c r="A534" s="1"/>
    </row>
    <row r="535" ht="15.75" customHeight="1">
      <c r="A535" s="1"/>
    </row>
    <row r="536" ht="15.75" customHeight="1">
      <c r="A536" s="1"/>
    </row>
    <row r="537" ht="15.75" customHeight="1">
      <c r="A537" s="1"/>
    </row>
    <row r="538" ht="15.75" customHeight="1">
      <c r="A538" s="1"/>
    </row>
    <row r="539" ht="15.75" customHeight="1">
      <c r="A539" s="1"/>
    </row>
    <row r="540" ht="15.75" customHeight="1">
      <c r="A540" s="1"/>
    </row>
    <row r="541" ht="15.75" customHeight="1">
      <c r="A541" s="1"/>
    </row>
    <row r="542" ht="15.75" customHeight="1">
      <c r="A542" s="1"/>
    </row>
    <row r="543" ht="15.75" customHeight="1">
      <c r="A543" s="1"/>
    </row>
    <row r="544" ht="15.75" customHeight="1">
      <c r="A544" s="1"/>
    </row>
    <row r="545" ht="15.75" customHeight="1">
      <c r="A545" s="1"/>
    </row>
    <row r="546" ht="15.75" customHeight="1">
      <c r="A546" s="1"/>
    </row>
    <row r="547" ht="15.75" customHeight="1">
      <c r="A547" s="1"/>
    </row>
    <row r="548" ht="15.75" customHeight="1">
      <c r="A548" s="1"/>
    </row>
    <row r="549" ht="15.75" customHeight="1">
      <c r="A549" s="1"/>
    </row>
    <row r="550" ht="15.75" customHeight="1">
      <c r="A550" s="1"/>
    </row>
    <row r="551" ht="15.75" customHeight="1">
      <c r="A551" s="1"/>
    </row>
    <row r="552" ht="15.75" customHeight="1">
      <c r="A552" s="1"/>
    </row>
    <row r="553" ht="15.75" customHeight="1">
      <c r="A553" s="1"/>
    </row>
    <row r="554" ht="15.75" customHeight="1">
      <c r="A554" s="1"/>
    </row>
    <row r="555" ht="15.75" customHeight="1">
      <c r="A555" s="1"/>
    </row>
    <row r="556" ht="15.75" customHeight="1">
      <c r="A556" s="1"/>
    </row>
    <row r="557" ht="15.75" customHeight="1">
      <c r="A557" s="1"/>
    </row>
    <row r="558" ht="15.75" customHeight="1">
      <c r="A558" s="1"/>
    </row>
    <row r="559" ht="15.75" customHeight="1">
      <c r="A559" s="1"/>
    </row>
    <row r="560" ht="15.75" customHeight="1">
      <c r="A560" s="1"/>
    </row>
    <row r="561" ht="15.75" customHeight="1">
      <c r="A561" s="1"/>
    </row>
    <row r="562" ht="15.75" customHeight="1">
      <c r="A562" s="1"/>
    </row>
    <row r="563" ht="15.75" customHeight="1">
      <c r="A563" s="1"/>
    </row>
    <row r="564" ht="15.75" customHeight="1">
      <c r="A564" s="1"/>
    </row>
    <row r="565" ht="15.75" customHeight="1">
      <c r="A565" s="1"/>
    </row>
    <row r="566" ht="15.75" customHeight="1">
      <c r="A566" s="1"/>
    </row>
    <row r="567" ht="15.75" customHeight="1">
      <c r="A567" s="1"/>
    </row>
    <row r="568" ht="15.75" customHeight="1">
      <c r="A568" s="1"/>
    </row>
    <row r="569" ht="15.75" customHeight="1">
      <c r="A569" s="1"/>
    </row>
    <row r="570" ht="15.75" customHeight="1">
      <c r="A570" s="1"/>
    </row>
    <row r="571" ht="15.75" customHeight="1">
      <c r="A571" s="1"/>
    </row>
    <row r="572" ht="15.75" customHeight="1">
      <c r="A572" s="1"/>
    </row>
    <row r="573" ht="15.75" customHeight="1">
      <c r="A573" s="1"/>
    </row>
    <row r="574" ht="15.75" customHeight="1">
      <c r="A574" s="1"/>
    </row>
    <row r="575" ht="15.75" customHeight="1">
      <c r="A575" s="1"/>
    </row>
    <row r="576" ht="15.75" customHeight="1">
      <c r="A576" s="1"/>
    </row>
    <row r="577" ht="15.75" customHeight="1">
      <c r="A577" s="1"/>
    </row>
    <row r="578" ht="15.75" customHeight="1">
      <c r="A578" s="1"/>
    </row>
    <row r="579" ht="15.75" customHeight="1">
      <c r="A579" s="1"/>
    </row>
    <row r="580" ht="15.75" customHeight="1">
      <c r="A580" s="1"/>
    </row>
    <row r="581" ht="15.75" customHeight="1">
      <c r="A581" s="1"/>
    </row>
    <row r="582" ht="15.75" customHeight="1">
      <c r="A582" s="1"/>
    </row>
    <row r="583" ht="15.75" customHeight="1">
      <c r="A583" s="1"/>
    </row>
    <row r="584" ht="15.75" customHeight="1">
      <c r="A584" s="1"/>
    </row>
    <row r="585" ht="15.75" customHeight="1">
      <c r="A585" s="1"/>
    </row>
    <row r="586" ht="15.75" customHeight="1">
      <c r="A586" s="1"/>
    </row>
    <row r="587" ht="15.75" customHeight="1">
      <c r="A587" s="1"/>
    </row>
    <row r="588" ht="15.75" customHeight="1">
      <c r="A588" s="1"/>
    </row>
    <row r="589" ht="15.75" customHeight="1">
      <c r="A589" s="1"/>
    </row>
    <row r="590" ht="15.75" customHeight="1">
      <c r="A590" s="1"/>
    </row>
    <row r="591" ht="15.75" customHeight="1">
      <c r="A591" s="1"/>
    </row>
    <row r="592" ht="15.75" customHeight="1">
      <c r="A592" s="1"/>
    </row>
    <row r="593" ht="15.75" customHeight="1">
      <c r="A593" s="1"/>
    </row>
    <row r="594" ht="15.75" customHeight="1">
      <c r="A594" s="1"/>
    </row>
    <row r="595" ht="15.75" customHeight="1">
      <c r="A595" s="1"/>
    </row>
    <row r="596" ht="15.75" customHeight="1">
      <c r="A596" s="1"/>
    </row>
    <row r="597" ht="15.75" customHeight="1">
      <c r="A597" s="1"/>
    </row>
    <row r="598" ht="15.75" customHeight="1">
      <c r="A598" s="1"/>
    </row>
    <row r="599" ht="15.75" customHeight="1">
      <c r="A599" s="1"/>
    </row>
    <row r="600" ht="15.75" customHeight="1">
      <c r="A600" s="1"/>
    </row>
    <row r="601" ht="15.75" customHeight="1">
      <c r="A601" s="1"/>
    </row>
    <row r="602" ht="15.75" customHeight="1">
      <c r="A602" s="1"/>
    </row>
    <row r="603" ht="15.75" customHeight="1">
      <c r="A603" s="1"/>
    </row>
    <row r="604" ht="15.75" customHeight="1">
      <c r="A604" s="1"/>
    </row>
    <row r="605" ht="15.75" customHeight="1">
      <c r="A605" s="1"/>
    </row>
    <row r="606" ht="15.75" customHeight="1">
      <c r="A606" s="1"/>
    </row>
    <row r="607" ht="15.75" customHeight="1">
      <c r="A607" s="1"/>
    </row>
    <row r="608" ht="15.75" customHeight="1">
      <c r="A608" s="1"/>
    </row>
    <row r="609" ht="15.75" customHeight="1">
      <c r="A609" s="1"/>
    </row>
    <row r="610" ht="15.75" customHeight="1">
      <c r="A610" s="1"/>
    </row>
    <row r="611" ht="15.75" customHeight="1">
      <c r="A611" s="1"/>
    </row>
    <row r="612" ht="15.75" customHeight="1">
      <c r="A612" s="1"/>
    </row>
    <row r="613" ht="15.75" customHeight="1">
      <c r="A613" s="1"/>
    </row>
    <row r="614" ht="15.75" customHeight="1">
      <c r="A614" s="1"/>
    </row>
    <row r="615" ht="15.75" customHeight="1">
      <c r="A615" s="1"/>
    </row>
    <row r="616" ht="15.75" customHeight="1">
      <c r="A616" s="1"/>
    </row>
    <row r="617" ht="15.75" customHeight="1">
      <c r="A617" s="1"/>
    </row>
    <row r="618" ht="15.75" customHeight="1">
      <c r="A618" s="1"/>
    </row>
    <row r="619" ht="15.75" customHeight="1">
      <c r="A619" s="1"/>
    </row>
    <row r="620" ht="15.75" customHeight="1">
      <c r="A620" s="1"/>
    </row>
    <row r="621" ht="15.75" customHeight="1">
      <c r="A621" s="1"/>
    </row>
    <row r="622" ht="15.75" customHeight="1">
      <c r="A622" s="1"/>
    </row>
    <row r="623" ht="15.75" customHeight="1">
      <c r="A623" s="1"/>
    </row>
    <row r="624" ht="15.75" customHeight="1">
      <c r="A624" s="1"/>
    </row>
    <row r="625" ht="15.75" customHeight="1">
      <c r="A625" s="1"/>
    </row>
    <row r="626" ht="15.75" customHeight="1">
      <c r="A626" s="1"/>
    </row>
    <row r="627" ht="15.75" customHeight="1">
      <c r="A627" s="1"/>
    </row>
    <row r="628" ht="15.75" customHeight="1">
      <c r="A628" s="1"/>
    </row>
    <row r="629" ht="15.75" customHeight="1">
      <c r="A629" s="1"/>
    </row>
    <row r="630" ht="15.75" customHeight="1">
      <c r="A630" s="1"/>
    </row>
    <row r="631" ht="15.75" customHeight="1">
      <c r="A631" s="1"/>
    </row>
    <row r="632" ht="15.75" customHeight="1">
      <c r="A632" s="1"/>
    </row>
    <row r="633" ht="15.75" customHeight="1">
      <c r="A633" s="1"/>
    </row>
    <row r="634" ht="15.75" customHeight="1">
      <c r="A634" s="1"/>
    </row>
    <row r="635" ht="15.75" customHeight="1">
      <c r="A635" s="1"/>
    </row>
    <row r="636" ht="15.75" customHeight="1">
      <c r="A636" s="1"/>
    </row>
    <row r="637" ht="15.75" customHeight="1">
      <c r="A637" s="1"/>
    </row>
    <row r="638" ht="15.75" customHeight="1">
      <c r="A638" s="1"/>
    </row>
    <row r="639" ht="15.75" customHeight="1">
      <c r="A639" s="1"/>
    </row>
    <row r="640" ht="15.75" customHeight="1">
      <c r="A640" s="1"/>
    </row>
    <row r="641" ht="15.75" customHeight="1">
      <c r="A641" s="1"/>
    </row>
    <row r="642" ht="15.75" customHeight="1">
      <c r="A642" s="1"/>
    </row>
    <row r="643" ht="15.75" customHeight="1">
      <c r="A643" s="1"/>
    </row>
    <row r="644" ht="15.75" customHeight="1">
      <c r="A644" s="1"/>
    </row>
    <row r="645" ht="15.75" customHeight="1">
      <c r="A645" s="1"/>
    </row>
    <row r="646" ht="15.75" customHeight="1">
      <c r="A646" s="1"/>
    </row>
    <row r="647" ht="15.75" customHeight="1">
      <c r="A647" s="1"/>
    </row>
    <row r="648" ht="15.75" customHeight="1">
      <c r="A648" s="1"/>
    </row>
    <row r="649" ht="15.75" customHeight="1">
      <c r="A649" s="1"/>
    </row>
    <row r="650" ht="15.75" customHeight="1">
      <c r="A650" s="1"/>
    </row>
    <row r="651" ht="15.75" customHeight="1">
      <c r="A651" s="1"/>
    </row>
    <row r="652" ht="15.75" customHeight="1">
      <c r="A652" s="1"/>
    </row>
    <row r="653" ht="15.75" customHeight="1">
      <c r="A653" s="1"/>
    </row>
    <row r="654" ht="15.75" customHeight="1">
      <c r="A654" s="1"/>
    </row>
    <row r="655" ht="15.75" customHeight="1">
      <c r="A655" s="1"/>
    </row>
    <row r="656" ht="15.75" customHeight="1">
      <c r="A656" s="1"/>
    </row>
    <row r="657" ht="15.75" customHeight="1">
      <c r="A657" s="1"/>
    </row>
    <row r="658" ht="15.75" customHeight="1">
      <c r="A658" s="1"/>
    </row>
    <row r="659" ht="15.75" customHeight="1">
      <c r="A659" s="1"/>
    </row>
    <row r="660" ht="15.75" customHeight="1">
      <c r="A660" s="1"/>
    </row>
    <row r="661" ht="15.75" customHeight="1">
      <c r="A661" s="1"/>
    </row>
    <row r="662" ht="15.75" customHeight="1">
      <c r="A662" s="1"/>
    </row>
    <row r="663" ht="15.75" customHeight="1">
      <c r="A663" s="1"/>
    </row>
    <row r="664" ht="15.75" customHeight="1">
      <c r="A664" s="1"/>
    </row>
    <row r="665" ht="15.75" customHeight="1">
      <c r="A665" s="1"/>
    </row>
    <row r="666" ht="15.75" customHeight="1">
      <c r="A666" s="1"/>
    </row>
    <row r="667" ht="15.75" customHeight="1">
      <c r="A667" s="1"/>
    </row>
    <row r="668" ht="15.75" customHeight="1">
      <c r="A668" s="1"/>
    </row>
    <row r="669" ht="15.75" customHeight="1">
      <c r="A669" s="1"/>
    </row>
    <row r="670" ht="15.75" customHeight="1">
      <c r="A670" s="1"/>
    </row>
    <row r="671" ht="15.75" customHeight="1">
      <c r="A671" s="1"/>
    </row>
    <row r="672" ht="15.75" customHeight="1">
      <c r="A672" s="1"/>
    </row>
    <row r="673" ht="15.75" customHeight="1">
      <c r="A673" s="1"/>
    </row>
    <row r="674" ht="15.75" customHeight="1">
      <c r="A674" s="1"/>
    </row>
    <row r="675" ht="15.75" customHeight="1">
      <c r="A675" s="1"/>
    </row>
    <row r="676" ht="15.75" customHeight="1">
      <c r="A676" s="1"/>
    </row>
    <row r="677" ht="15.75" customHeight="1">
      <c r="A677" s="1"/>
    </row>
    <row r="678" ht="15.75" customHeight="1">
      <c r="A678" s="1"/>
    </row>
    <row r="679" ht="15.75" customHeight="1">
      <c r="A679" s="1"/>
    </row>
    <row r="680" ht="15.75" customHeight="1">
      <c r="A680" s="1"/>
    </row>
    <row r="681" ht="15.75" customHeight="1">
      <c r="A681" s="1"/>
    </row>
    <row r="682" ht="15.75" customHeight="1">
      <c r="A682" s="1"/>
    </row>
    <row r="683" ht="15.75" customHeight="1">
      <c r="A683" s="1"/>
    </row>
    <row r="684" ht="15.75" customHeight="1">
      <c r="A684" s="1"/>
    </row>
    <row r="685" ht="15.75" customHeight="1">
      <c r="A685" s="1"/>
    </row>
    <row r="686" ht="15.75" customHeight="1">
      <c r="A686" s="1"/>
    </row>
    <row r="687" ht="15.75" customHeight="1">
      <c r="A687" s="1"/>
    </row>
    <row r="688" ht="15.75" customHeight="1">
      <c r="A688" s="1"/>
    </row>
    <row r="689" ht="15.75" customHeight="1">
      <c r="A689" s="1"/>
    </row>
    <row r="690" ht="15.75" customHeight="1">
      <c r="A690" s="1"/>
    </row>
    <row r="691" ht="15.75" customHeight="1">
      <c r="A691" s="1"/>
    </row>
    <row r="692" ht="15.75" customHeight="1">
      <c r="A692" s="1"/>
    </row>
    <row r="693" ht="15.75" customHeight="1">
      <c r="A693" s="1"/>
    </row>
    <row r="694" ht="15.75" customHeight="1">
      <c r="A694" s="1"/>
    </row>
    <row r="695" ht="15.75" customHeight="1">
      <c r="A695" s="1"/>
    </row>
    <row r="696" ht="15.75" customHeight="1">
      <c r="A696" s="1"/>
    </row>
    <row r="697" ht="15.75" customHeight="1">
      <c r="A697" s="1"/>
    </row>
    <row r="698" ht="15.75" customHeight="1">
      <c r="A698" s="1"/>
    </row>
    <row r="699" ht="15.75" customHeight="1">
      <c r="A699" s="1"/>
    </row>
    <row r="700" ht="15.75" customHeight="1">
      <c r="A700" s="1"/>
    </row>
    <row r="701" ht="15.75" customHeight="1">
      <c r="A701" s="1"/>
    </row>
    <row r="702" ht="15.75" customHeight="1">
      <c r="A702" s="1"/>
    </row>
    <row r="703" ht="15.75" customHeight="1">
      <c r="A703" s="1"/>
    </row>
    <row r="704" ht="15.75" customHeight="1">
      <c r="A704" s="1"/>
    </row>
    <row r="705" ht="15.75" customHeight="1">
      <c r="A705" s="1"/>
    </row>
    <row r="706" ht="15.75" customHeight="1">
      <c r="A706" s="1"/>
    </row>
    <row r="707" ht="15.75" customHeight="1">
      <c r="A707" s="1"/>
    </row>
    <row r="708" ht="15.75" customHeight="1">
      <c r="A708" s="1"/>
    </row>
    <row r="709" ht="15.75" customHeight="1">
      <c r="A709" s="1"/>
    </row>
    <row r="710" ht="15.75" customHeight="1">
      <c r="A710" s="1"/>
    </row>
    <row r="711" ht="15.75" customHeight="1">
      <c r="A711" s="1"/>
    </row>
    <row r="712" ht="15.75" customHeight="1">
      <c r="A712" s="1"/>
    </row>
    <row r="713" ht="15.75" customHeight="1">
      <c r="A713" s="1"/>
    </row>
    <row r="714" ht="15.75" customHeight="1">
      <c r="A714" s="1"/>
    </row>
    <row r="715" ht="15.75" customHeight="1">
      <c r="A715" s="1"/>
    </row>
    <row r="716" ht="15.75" customHeight="1">
      <c r="A716" s="1"/>
    </row>
    <row r="717" ht="15.75" customHeight="1">
      <c r="A717" s="1"/>
    </row>
    <row r="718" ht="15.75" customHeight="1">
      <c r="A718" s="1"/>
    </row>
    <row r="719" ht="15.75" customHeight="1">
      <c r="A719" s="1"/>
    </row>
    <row r="720" ht="15.75" customHeight="1">
      <c r="A720" s="1"/>
    </row>
    <row r="721" ht="15.75" customHeight="1">
      <c r="A721" s="1"/>
    </row>
    <row r="722" ht="15.75" customHeight="1">
      <c r="A722" s="1"/>
    </row>
    <row r="723" ht="15.75" customHeight="1">
      <c r="A723" s="1"/>
    </row>
    <row r="724" ht="15.75" customHeight="1">
      <c r="A724" s="1"/>
    </row>
    <row r="725" ht="15.75" customHeight="1">
      <c r="A725" s="1"/>
    </row>
    <row r="726" ht="15.75" customHeight="1">
      <c r="A726" s="1"/>
    </row>
    <row r="727" ht="15.75" customHeight="1">
      <c r="A727" s="1"/>
    </row>
    <row r="728" ht="15.75" customHeight="1">
      <c r="A728" s="1"/>
    </row>
    <row r="729" ht="15.75" customHeight="1">
      <c r="A729" s="1"/>
    </row>
    <row r="730" ht="15.75" customHeight="1">
      <c r="A730" s="1"/>
    </row>
    <row r="731" ht="15.75" customHeight="1">
      <c r="A731" s="1"/>
    </row>
    <row r="732" ht="15.75" customHeight="1">
      <c r="A732" s="1"/>
    </row>
    <row r="733" ht="15.75" customHeight="1">
      <c r="A733" s="1"/>
    </row>
    <row r="734" ht="15.75" customHeight="1">
      <c r="A734" s="1"/>
    </row>
    <row r="735" ht="15.75" customHeight="1">
      <c r="A735" s="1"/>
    </row>
    <row r="736" ht="15.75" customHeight="1">
      <c r="A736" s="1"/>
    </row>
    <row r="737" ht="15.75" customHeight="1">
      <c r="A737" s="1"/>
    </row>
    <row r="738" ht="15.75" customHeight="1">
      <c r="A738" s="1"/>
    </row>
    <row r="739" ht="15.75" customHeight="1">
      <c r="A739" s="1"/>
    </row>
    <row r="740" ht="15.75" customHeight="1">
      <c r="A740" s="1"/>
    </row>
    <row r="741" ht="15.75" customHeight="1">
      <c r="A741" s="1"/>
    </row>
    <row r="742" ht="15.75" customHeight="1">
      <c r="A742" s="1"/>
    </row>
    <row r="743" ht="15.75" customHeight="1">
      <c r="A743" s="1"/>
    </row>
    <row r="744" ht="15.75" customHeight="1">
      <c r="A744" s="1"/>
    </row>
    <row r="745" ht="15.75" customHeight="1">
      <c r="A745" s="1"/>
    </row>
    <row r="746" ht="15.75" customHeight="1">
      <c r="A746" s="1"/>
    </row>
    <row r="747" ht="15.75" customHeight="1">
      <c r="A747" s="1"/>
    </row>
    <row r="748" ht="15.75" customHeight="1">
      <c r="A748" s="1"/>
    </row>
    <row r="749" ht="15.75" customHeight="1">
      <c r="A749" s="1"/>
    </row>
    <row r="750" ht="15.75" customHeight="1">
      <c r="A750" s="1"/>
    </row>
    <row r="751" ht="15.75" customHeight="1">
      <c r="A751" s="1"/>
    </row>
    <row r="752" ht="15.75" customHeight="1">
      <c r="A752" s="1"/>
    </row>
    <row r="753" ht="15.75" customHeight="1">
      <c r="A753" s="1"/>
    </row>
    <row r="754" ht="15.75" customHeight="1">
      <c r="A754" s="1"/>
    </row>
    <row r="755" ht="15.75" customHeight="1">
      <c r="A755" s="1"/>
    </row>
    <row r="756" ht="15.75" customHeight="1">
      <c r="A756" s="1"/>
    </row>
    <row r="757" ht="15.75" customHeight="1">
      <c r="A757" s="1"/>
    </row>
    <row r="758" ht="15.75" customHeight="1">
      <c r="A758" s="1"/>
    </row>
    <row r="759" ht="15.75" customHeight="1">
      <c r="A759" s="1"/>
    </row>
    <row r="760" ht="15.75" customHeight="1">
      <c r="A760" s="1"/>
    </row>
    <row r="761" ht="15.75" customHeight="1">
      <c r="A761" s="1"/>
    </row>
    <row r="762" ht="15.75" customHeight="1">
      <c r="A762" s="1"/>
    </row>
    <row r="763" ht="15.75" customHeight="1">
      <c r="A763" s="1"/>
    </row>
    <row r="764" ht="15.75" customHeight="1">
      <c r="A764" s="1"/>
    </row>
    <row r="765" ht="15.75" customHeight="1">
      <c r="A765" s="1"/>
    </row>
    <row r="766" ht="15.75" customHeight="1">
      <c r="A766" s="1"/>
    </row>
    <row r="767" ht="15.75" customHeight="1">
      <c r="A767" s="1"/>
    </row>
    <row r="768" ht="15.75" customHeight="1">
      <c r="A768" s="1"/>
    </row>
    <row r="769" ht="15.75" customHeight="1">
      <c r="A769" s="1"/>
    </row>
    <row r="770" ht="15.75" customHeight="1">
      <c r="A770" s="1"/>
    </row>
    <row r="771" ht="15.75" customHeight="1">
      <c r="A771" s="1"/>
    </row>
    <row r="772" ht="15.75" customHeight="1">
      <c r="A772" s="1"/>
    </row>
    <row r="773" ht="15.75" customHeight="1">
      <c r="A773" s="1"/>
    </row>
    <row r="774" ht="15.75" customHeight="1">
      <c r="A774" s="1"/>
    </row>
    <row r="775" ht="15.75" customHeight="1">
      <c r="A775" s="1"/>
    </row>
    <row r="776" ht="15.75" customHeight="1">
      <c r="A776" s="1"/>
    </row>
    <row r="777" ht="15.75" customHeight="1">
      <c r="A777" s="1"/>
    </row>
    <row r="778" ht="15.75" customHeight="1">
      <c r="A778" s="1"/>
    </row>
    <row r="779" ht="15.75" customHeight="1">
      <c r="A779" s="1"/>
    </row>
    <row r="780" ht="15.75" customHeight="1">
      <c r="A780" s="1"/>
    </row>
    <row r="781" ht="15.75" customHeight="1">
      <c r="A781" s="1"/>
    </row>
    <row r="782" ht="15.75" customHeight="1">
      <c r="A782" s="1"/>
    </row>
    <row r="783" ht="15.75" customHeight="1">
      <c r="A783" s="1"/>
    </row>
    <row r="784" ht="15.75" customHeight="1">
      <c r="A784" s="1"/>
    </row>
    <row r="785" ht="15.75" customHeight="1">
      <c r="A785" s="1"/>
    </row>
    <row r="786" ht="15.75" customHeight="1">
      <c r="A786" s="1"/>
    </row>
    <row r="787" ht="15.75" customHeight="1">
      <c r="A787" s="1"/>
    </row>
    <row r="788" ht="15.75" customHeight="1">
      <c r="A788" s="1"/>
    </row>
    <row r="789" ht="15.75" customHeight="1">
      <c r="A789" s="1"/>
    </row>
    <row r="790" ht="15.75" customHeight="1">
      <c r="A790" s="1"/>
    </row>
    <row r="791" ht="15.75" customHeight="1">
      <c r="A791" s="1"/>
    </row>
    <row r="792" ht="15.75" customHeight="1">
      <c r="A792" s="1"/>
    </row>
    <row r="793" ht="15.75" customHeight="1">
      <c r="A793" s="1"/>
    </row>
    <row r="794" ht="15.75" customHeight="1">
      <c r="A794" s="1"/>
    </row>
    <row r="795" ht="15.75" customHeight="1">
      <c r="A795" s="1"/>
    </row>
    <row r="796" ht="15.75" customHeight="1">
      <c r="A796" s="1"/>
    </row>
    <row r="797" ht="15.75" customHeight="1">
      <c r="A797" s="1"/>
    </row>
    <row r="798" ht="15.75" customHeight="1">
      <c r="A798" s="1"/>
    </row>
    <row r="799" ht="15.75" customHeight="1">
      <c r="A799" s="1"/>
    </row>
    <row r="800" ht="15.75" customHeight="1">
      <c r="A800" s="1"/>
    </row>
    <row r="801" ht="15.75" customHeight="1">
      <c r="A801" s="1"/>
    </row>
    <row r="802" ht="15.75" customHeight="1">
      <c r="A802" s="1"/>
    </row>
    <row r="803" ht="15.75" customHeight="1">
      <c r="A803" s="1"/>
    </row>
    <row r="804" ht="15.75" customHeight="1">
      <c r="A804" s="1"/>
    </row>
    <row r="805" ht="15.75" customHeight="1">
      <c r="A805" s="1"/>
    </row>
    <row r="806" ht="15.75" customHeight="1">
      <c r="A806" s="1"/>
    </row>
    <row r="807" ht="15.75" customHeight="1">
      <c r="A807" s="1"/>
    </row>
    <row r="808" ht="15.75" customHeight="1">
      <c r="A808" s="1"/>
    </row>
    <row r="809" ht="15.75" customHeight="1">
      <c r="A809" s="1"/>
    </row>
    <row r="810" ht="15.75" customHeight="1">
      <c r="A810" s="1"/>
    </row>
    <row r="811" ht="15.75" customHeight="1">
      <c r="A811" s="1"/>
    </row>
    <row r="812" ht="15.75" customHeight="1">
      <c r="A812" s="1"/>
    </row>
    <row r="813" ht="15.75" customHeight="1">
      <c r="A813" s="1"/>
    </row>
    <row r="814" ht="15.75" customHeight="1">
      <c r="A814" s="1"/>
    </row>
    <row r="815" ht="15.75" customHeight="1">
      <c r="A815" s="1"/>
    </row>
    <row r="816" ht="15.75" customHeight="1">
      <c r="A816" s="1"/>
    </row>
    <row r="817" ht="15.75" customHeight="1">
      <c r="A817" s="1"/>
    </row>
    <row r="818" ht="15.75" customHeight="1">
      <c r="A818" s="1"/>
    </row>
    <row r="819" ht="15.75" customHeight="1">
      <c r="A819" s="1"/>
    </row>
    <row r="820" ht="15.75" customHeight="1">
      <c r="A820" s="1"/>
    </row>
    <row r="821" ht="15.75" customHeight="1">
      <c r="A821" s="1"/>
    </row>
    <row r="822" ht="15.75" customHeight="1">
      <c r="A822" s="1"/>
    </row>
    <row r="823" ht="15.75" customHeight="1">
      <c r="A823" s="1"/>
    </row>
    <row r="824" ht="15.75" customHeight="1">
      <c r="A824" s="1"/>
    </row>
    <row r="825" ht="15.75" customHeight="1">
      <c r="A825" s="1"/>
    </row>
    <row r="826" ht="15.75" customHeight="1">
      <c r="A826" s="1"/>
    </row>
    <row r="827" ht="15.75" customHeight="1">
      <c r="A827" s="1"/>
    </row>
    <row r="828" ht="15.75" customHeight="1">
      <c r="A828" s="1"/>
    </row>
    <row r="829" ht="15.75" customHeight="1">
      <c r="A829" s="1"/>
    </row>
    <row r="830" ht="15.75" customHeight="1">
      <c r="A830" s="1"/>
    </row>
    <row r="831" ht="15.75" customHeight="1">
      <c r="A831" s="1"/>
    </row>
    <row r="832" ht="15.75" customHeight="1">
      <c r="A832" s="1"/>
    </row>
    <row r="833" ht="15.75" customHeight="1">
      <c r="A833" s="1"/>
    </row>
    <row r="834" ht="15.75" customHeight="1">
      <c r="A834" s="1"/>
    </row>
    <row r="835" ht="15.75" customHeight="1">
      <c r="A835" s="1"/>
    </row>
    <row r="836" ht="15.75" customHeight="1">
      <c r="A836" s="1"/>
    </row>
    <row r="837" ht="15.75" customHeight="1">
      <c r="A837" s="1"/>
    </row>
    <row r="838" ht="15.75" customHeight="1">
      <c r="A838" s="1"/>
    </row>
    <row r="839" ht="15.75" customHeight="1">
      <c r="A839" s="1"/>
    </row>
    <row r="840" ht="15.75" customHeight="1">
      <c r="A840" s="1"/>
    </row>
    <row r="841" ht="15.75" customHeight="1">
      <c r="A841" s="1"/>
    </row>
    <row r="842" ht="15.75" customHeight="1">
      <c r="A842" s="1"/>
    </row>
    <row r="843" ht="15.75" customHeight="1">
      <c r="A843" s="1"/>
    </row>
    <row r="844" ht="15.75" customHeight="1">
      <c r="A844" s="1"/>
    </row>
    <row r="845" ht="15.75" customHeight="1">
      <c r="A845" s="1"/>
    </row>
    <row r="846" ht="15.75" customHeight="1">
      <c r="A846" s="1"/>
    </row>
    <row r="847" ht="15.75" customHeight="1">
      <c r="A847" s="1"/>
    </row>
    <row r="848" ht="15.75" customHeight="1">
      <c r="A848" s="1"/>
    </row>
    <row r="849" ht="15.75" customHeight="1">
      <c r="A849" s="1"/>
    </row>
    <row r="850" ht="15.75" customHeight="1">
      <c r="A850" s="1"/>
    </row>
    <row r="851" ht="15.75" customHeight="1">
      <c r="A851" s="1"/>
    </row>
    <row r="852" ht="15.75" customHeight="1">
      <c r="A852" s="1"/>
    </row>
    <row r="853" ht="15.75" customHeight="1">
      <c r="A853" s="1"/>
    </row>
    <row r="854" ht="15.75" customHeight="1">
      <c r="A854" s="1"/>
    </row>
    <row r="855" ht="15.75" customHeight="1">
      <c r="A855" s="1"/>
    </row>
    <row r="856" ht="15.75" customHeight="1">
      <c r="A856" s="1"/>
    </row>
    <row r="857" ht="15.75" customHeight="1">
      <c r="A857" s="1"/>
    </row>
    <row r="858" ht="15.75" customHeight="1">
      <c r="A858" s="1"/>
    </row>
    <row r="859" ht="15.75" customHeight="1">
      <c r="A859" s="1"/>
    </row>
    <row r="860" ht="15.75" customHeight="1">
      <c r="A860" s="1"/>
    </row>
    <row r="861" ht="15.75" customHeight="1">
      <c r="A861" s="1"/>
    </row>
    <row r="862" ht="15.75" customHeight="1">
      <c r="A862" s="1"/>
    </row>
    <row r="863" ht="15.75" customHeight="1">
      <c r="A863" s="1"/>
    </row>
    <row r="864" ht="15.75" customHeight="1">
      <c r="A864" s="1"/>
    </row>
    <row r="865" ht="15.75" customHeight="1">
      <c r="A865" s="1"/>
    </row>
    <row r="866" ht="15.75" customHeight="1">
      <c r="A866" s="1"/>
    </row>
    <row r="867" ht="15.75" customHeight="1">
      <c r="A867" s="1"/>
    </row>
    <row r="868" ht="15.75" customHeight="1">
      <c r="A868" s="1"/>
    </row>
    <row r="869" ht="15.75" customHeight="1">
      <c r="A869" s="1"/>
    </row>
    <row r="870" ht="15.75" customHeight="1">
      <c r="A870" s="1"/>
    </row>
    <row r="871" ht="15.75" customHeight="1">
      <c r="A871" s="1"/>
    </row>
    <row r="872" ht="15.75" customHeight="1">
      <c r="A872" s="1"/>
    </row>
    <row r="873" ht="15.75" customHeight="1">
      <c r="A873" s="1"/>
    </row>
    <row r="874" ht="15.75" customHeight="1">
      <c r="A874" s="1"/>
    </row>
    <row r="875" ht="15.75" customHeight="1">
      <c r="A875" s="1"/>
    </row>
    <row r="876" ht="15.75" customHeight="1">
      <c r="A876" s="1"/>
    </row>
    <row r="877" ht="15.75" customHeight="1">
      <c r="A877" s="1"/>
    </row>
    <row r="878" ht="15.75" customHeight="1">
      <c r="A878" s="1"/>
    </row>
    <row r="879" ht="15.75" customHeight="1">
      <c r="A879" s="1"/>
    </row>
    <row r="880" ht="15.75" customHeight="1">
      <c r="A880" s="1"/>
    </row>
    <row r="881" ht="15.75" customHeight="1">
      <c r="A881" s="1"/>
    </row>
    <row r="882" ht="15.75" customHeight="1">
      <c r="A882" s="1"/>
    </row>
    <row r="883" ht="15.75" customHeight="1">
      <c r="A883" s="1"/>
    </row>
    <row r="884" ht="15.75" customHeight="1">
      <c r="A884" s="1"/>
    </row>
    <row r="885" ht="15.75" customHeight="1">
      <c r="A885" s="1"/>
    </row>
    <row r="886" ht="15.75" customHeight="1">
      <c r="A886" s="1"/>
    </row>
    <row r="887" ht="15.75" customHeight="1">
      <c r="A887" s="1"/>
    </row>
    <row r="888" ht="15.75" customHeight="1">
      <c r="A888" s="1"/>
    </row>
    <row r="889" ht="15.75" customHeight="1">
      <c r="A889" s="1"/>
    </row>
    <row r="890" ht="15.75" customHeight="1">
      <c r="A890" s="1"/>
    </row>
    <row r="891" ht="15.75" customHeight="1">
      <c r="A891" s="1"/>
    </row>
    <row r="892" ht="15.75" customHeight="1">
      <c r="A892" s="1"/>
    </row>
    <row r="893" ht="15.75" customHeight="1">
      <c r="A893" s="1"/>
    </row>
    <row r="894" ht="15.75" customHeight="1">
      <c r="A894" s="1"/>
    </row>
    <row r="895" ht="15.75" customHeight="1">
      <c r="A895" s="1"/>
    </row>
    <row r="896" ht="15.75" customHeight="1">
      <c r="A896" s="1"/>
    </row>
    <row r="897" ht="15.75" customHeight="1">
      <c r="A897" s="1"/>
    </row>
    <row r="898" ht="15.75" customHeight="1">
      <c r="A898" s="1"/>
    </row>
    <row r="899" ht="15.75" customHeight="1">
      <c r="A899" s="1"/>
    </row>
    <row r="900" ht="15.75" customHeight="1">
      <c r="A900" s="1"/>
    </row>
    <row r="901" ht="15.75" customHeight="1">
      <c r="A901" s="1"/>
    </row>
    <row r="902" ht="15.75" customHeight="1">
      <c r="A902" s="1"/>
    </row>
    <row r="903" ht="15.75" customHeight="1">
      <c r="A903" s="1"/>
    </row>
    <row r="904" ht="15.75" customHeight="1">
      <c r="A904" s="1"/>
    </row>
    <row r="905" ht="15.75" customHeight="1">
      <c r="A905" s="1"/>
    </row>
    <row r="906" ht="15.75" customHeight="1">
      <c r="A906" s="1"/>
    </row>
    <row r="907" ht="15.75" customHeight="1">
      <c r="A907" s="1"/>
    </row>
    <row r="908" ht="15.75" customHeight="1">
      <c r="A908" s="1"/>
    </row>
    <row r="909" ht="15.75" customHeight="1">
      <c r="A909" s="1"/>
    </row>
    <row r="910" ht="15.75" customHeight="1">
      <c r="A910" s="1"/>
    </row>
    <row r="911" ht="15.75" customHeight="1">
      <c r="A911" s="1"/>
    </row>
    <row r="912" ht="15.75" customHeight="1">
      <c r="A912" s="1"/>
    </row>
    <row r="913" ht="15.75" customHeight="1">
      <c r="A913" s="1"/>
    </row>
    <row r="914" ht="15.75" customHeight="1">
      <c r="A914" s="1"/>
    </row>
    <row r="915" ht="15.75" customHeight="1">
      <c r="A915" s="1"/>
    </row>
    <row r="916" ht="15.75" customHeight="1">
      <c r="A916" s="1"/>
    </row>
    <row r="917" ht="15.75" customHeight="1">
      <c r="A917" s="1"/>
    </row>
    <row r="918" ht="15.75" customHeight="1">
      <c r="A918" s="1"/>
    </row>
    <row r="919" ht="15.75" customHeight="1">
      <c r="A919" s="1"/>
    </row>
    <row r="920" ht="15.75" customHeight="1">
      <c r="A920" s="1"/>
    </row>
    <row r="921" ht="15.75" customHeight="1">
      <c r="A921" s="1"/>
    </row>
    <row r="922" ht="15.75" customHeight="1">
      <c r="A922" s="1"/>
    </row>
    <row r="923" ht="15.75" customHeight="1">
      <c r="A923" s="1"/>
    </row>
    <row r="924" ht="15.75" customHeight="1">
      <c r="A924" s="1"/>
    </row>
    <row r="925" ht="15.75" customHeight="1">
      <c r="A925" s="1"/>
    </row>
    <row r="926" ht="15.75" customHeight="1">
      <c r="A926" s="1"/>
    </row>
    <row r="927" ht="15.75" customHeight="1">
      <c r="A927" s="1"/>
    </row>
    <row r="928" ht="15.75" customHeight="1">
      <c r="A928" s="1"/>
    </row>
    <row r="929" ht="15.75" customHeight="1">
      <c r="A929" s="1"/>
    </row>
    <row r="930" ht="15.75" customHeight="1">
      <c r="A930" s="1"/>
    </row>
    <row r="931" ht="15.75" customHeight="1">
      <c r="A931" s="1"/>
    </row>
    <row r="932" ht="15.75" customHeight="1">
      <c r="A932" s="1"/>
    </row>
    <row r="933" ht="15.75" customHeight="1">
      <c r="A933" s="1"/>
    </row>
    <row r="934" ht="15.75" customHeight="1">
      <c r="A934" s="1"/>
    </row>
    <row r="935" ht="15.75" customHeight="1">
      <c r="A935" s="1"/>
    </row>
    <row r="936" ht="15.75" customHeight="1">
      <c r="A936" s="1"/>
    </row>
    <row r="937" ht="15.75" customHeight="1">
      <c r="A937" s="1"/>
    </row>
    <row r="938" ht="15.75" customHeight="1">
      <c r="A938" s="1"/>
    </row>
    <row r="939" ht="15.75" customHeight="1">
      <c r="A939" s="1"/>
    </row>
    <row r="940" ht="15.75" customHeight="1">
      <c r="A940" s="1"/>
    </row>
    <row r="941" ht="15.75" customHeight="1">
      <c r="A941" s="1"/>
    </row>
    <row r="942" ht="15.75" customHeight="1">
      <c r="A942" s="1"/>
    </row>
    <row r="943" ht="15.75" customHeight="1">
      <c r="A943" s="1"/>
    </row>
    <row r="944" ht="15.75" customHeight="1">
      <c r="A944" s="1"/>
    </row>
    <row r="945" ht="15.75" customHeight="1">
      <c r="A945" s="1"/>
    </row>
    <row r="946" ht="15.75" customHeight="1">
      <c r="A946" s="1"/>
    </row>
    <row r="947" ht="15.75" customHeight="1">
      <c r="A947" s="1"/>
    </row>
    <row r="948" ht="15.75" customHeight="1">
      <c r="A948" s="1"/>
    </row>
    <row r="949" ht="15.75" customHeight="1">
      <c r="A949" s="1"/>
    </row>
    <row r="950" ht="15.75" customHeight="1">
      <c r="A950" s="1"/>
    </row>
    <row r="951" ht="15.75" customHeight="1">
      <c r="A951" s="1"/>
    </row>
    <row r="952" ht="15.75" customHeight="1">
      <c r="A952" s="1"/>
    </row>
    <row r="953" ht="15.75" customHeight="1">
      <c r="A953" s="1"/>
    </row>
    <row r="954" ht="15.75" customHeight="1">
      <c r="A954" s="1"/>
    </row>
    <row r="955" ht="15.75" customHeight="1">
      <c r="A955" s="1"/>
    </row>
    <row r="956" ht="15.75" customHeight="1">
      <c r="A956" s="1"/>
    </row>
    <row r="957" ht="15.75" customHeight="1">
      <c r="A957" s="1"/>
    </row>
    <row r="958" ht="15.75" customHeight="1">
      <c r="A958" s="1"/>
    </row>
    <row r="959" ht="15.75" customHeight="1">
      <c r="A959" s="1"/>
    </row>
    <row r="960" ht="15.75" customHeight="1">
      <c r="A960" s="1"/>
    </row>
    <row r="961" ht="15.75" customHeight="1">
      <c r="A961" s="1"/>
    </row>
    <row r="962" ht="15.75" customHeight="1">
      <c r="A962" s="1"/>
    </row>
    <row r="963" ht="15.75" customHeight="1">
      <c r="A963" s="1"/>
    </row>
    <row r="964" ht="15.75" customHeight="1">
      <c r="A964" s="1"/>
    </row>
    <row r="965" ht="15.75" customHeight="1">
      <c r="A965" s="1"/>
    </row>
    <row r="966" ht="15.75" customHeight="1">
      <c r="A966" s="1"/>
    </row>
    <row r="967" ht="15.75" customHeight="1">
      <c r="A967" s="1"/>
    </row>
    <row r="968" ht="15.75" customHeight="1">
      <c r="A968" s="1"/>
    </row>
    <row r="969" ht="15.75" customHeight="1">
      <c r="A969" s="1"/>
    </row>
    <row r="970" ht="15.75" customHeight="1">
      <c r="A970" s="1"/>
    </row>
    <row r="971" ht="15.75" customHeight="1">
      <c r="A971" s="1"/>
    </row>
    <row r="972" ht="15.75" customHeight="1">
      <c r="A972" s="1"/>
    </row>
    <row r="973" ht="15.75" customHeight="1">
      <c r="A973" s="1"/>
    </row>
    <row r="974" ht="15.75" customHeight="1">
      <c r="A974" s="1"/>
    </row>
    <row r="975" ht="15.75" customHeight="1">
      <c r="A975" s="1"/>
    </row>
    <row r="976" ht="15.75" customHeight="1">
      <c r="A976" s="1"/>
    </row>
    <row r="977" ht="15.75" customHeight="1">
      <c r="A977" s="1"/>
    </row>
    <row r="978" ht="15.75" customHeight="1">
      <c r="A978" s="1"/>
    </row>
    <row r="979" ht="15.75" customHeight="1">
      <c r="A979" s="1"/>
    </row>
    <row r="980" ht="15.75" customHeight="1">
      <c r="A980" s="1"/>
    </row>
    <row r="981" ht="15.75" customHeight="1">
      <c r="A981" s="1"/>
    </row>
    <row r="982" ht="15.75" customHeight="1">
      <c r="A982" s="1"/>
    </row>
    <row r="983" ht="15.75" customHeight="1">
      <c r="A983" s="1"/>
    </row>
    <row r="984" ht="15.75" customHeight="1">
      <c r="A984" s="1"/>
    </row>
    <row r="985" ht="15.75" customHeight="1">
      <c r="A985" s="1"/>
    </row>
    <row r="986" ht="15.75" customHeight="1">
      <c r="A986" s="1"/>
    </row>
    <row r="987" ht="15.75" customHeight="1">
      <c r="A987" s="1"/>
    </row>
    <row r="988" ht="15.75" customHeight="1">
      <c r="A988" s="1"/>
    </row>
    <row r="989" ht="15.75" customHeight="1">
      <c r="A989" s="1"/>
    </row>
    <row r="990" ht="15.75" customHeight="1">
      <c r="A990" s="1"/>
    </row>
    <row r="991" ht="15.75" customHeight="1">
      <c r="A991" s="1"/>
    </row>
    <row r="992" ht="15.75" customHeight="1">
      <c r="A992" s="1"/>
    </row>
    <row r="993" ht="15.75" customHeight="1">
      <c r="A993" s="1"/>
    </row>
    <row r="994" ht="15.75" customHeight="1">
      <c r="A994" s="1"/>
    </row>
    <row r="995" ht="15.75" customHeight="1">
      <c r="A995" s="1"/>
    </row>
    <row r="996" ht="15.75" customHeight="1">
      <c r="A996" s="1"/>
    </row>
    <row r="997" ht="15.75" customHeight="1">
      <c r="A997" s="1"/>
    </row>
    <row r="998" ht="15.75" customHeight="1">
      <c r="A998" s="1"/>
    </row>
    <row r="999" ht="15.75" customHeight="1">
      <c r="A999" s="1"/>
    </row>
    <row r="1000" ht="15.75" customHeight="1">
      <c r="A1000" s="1"/>
    </row>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dataValidations>
    <dataValidation type="list" allowBlank="1" showInputMessage="1" prompt="Haftanın ilk gününü bu hücrede seçin. Açılan listeyi görüntülemek için ALT+AŞAĞI OK tuşlarına basın ve sonra ENTER’a basarak haftanın ilk gününü seçin" sqref="K3">
      <formula1>"PAZAR,PAZARTESİ"</formula1>
    </dataValidation>
  </dataValidations>
  <printOptions horizontalCentered="1" verticalCentered="1"/>
  <pageMargins bottom="0.75" footer="0.0" header="0.0" left="0.7" right="0.7" top="0.75"/>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C7226"/>
    <pageSetUpPr fitToPage="1"/>
  </sheetPr>
  <sheetViews>
    <sheetView showGridLines="0" workbookViewId="0"/>
  </sheetViews>
  <sheetFormatPr customHeight="1" defaultColWidth="12.63" defaultRowHeight="15.0"/>
  <cols>
    <col customWidth="1" min="1" max="1" width="2.63"/>
    <col customWidth="1" min="2" max="2" width="18.13"/>
    <col customWidth="1" min="3" max="8" width="17.63"/>
    <col customWidth="1" min="9" max="26" width="8.75"/>
  </cols>
  <sheetData>
    <row r="1" ht="59.25" customHeight="1">
      <c r="A1" s="1"/>
      <c r="B1" s="3" t="str">
        <f>"Şubat "&amp;TakvimYılı</f>
        <v>Şubat 2026</v>
      </c>
      <c r="C1" s="3"/>
      <c r="D1" s="3"/>
      <c r="E1" s="4"/>
      <c r="F1" s="4"/>
      <c r="G1" s="4"/>
      <c r="H1" s="6"/>
      <c r="I1" s="5"/>
      <c r="J1" s="5"/>
      <c r="K1" s="5"/>
      <c r="L1" s="5"/>
      <c r="M1" s="5"/>
      <c r="N1" s="5"/>
      <c r="O1" s="5"/>
      <c r="P1" s="5"/>
      <c r="Q1" s="5"/>
      <c r="R1" s="5"/>
      <c r="S1" s="5"/>
      <c r="T1" s="5"/>
      <c r="U1" s="5"/>
      <c r="V1" s="5"/>
      <c r="W1" s="5"/>
      <c r="X1" s="5"/>
      <c r="Y1" s="5"/>
      <c r="Z1" s="5"/>
    </row>
    <row r="2" ht="21.75" customHeight="1">
      <c r="A2" s="1"/>
      <c r="B2" s="8" t="str">
        <f>IF(HaftaBaşlangıcı="PAZAR", "PAZAR","PAZARTESİ")</f>
        <v>PAZARTESİ</v>
      </c>
      <c r="C2" s="8" t="str">
        <f t="shared" ref="C2:H2" si="1">UPPER(TEXT(C3,"gggg"))</f>
        <v>GGGG</v>
      </c>
      <c r="D2" s="8" t="str">
        <f t="shared" si="1"/>
        <v>GGGG</v>
      </c>
      <c r="E2" s="8" t="str">
        <f t="shared" si="1"/>
        <v>GGGG</v>
      </c>
      <c r="F2" s="8" t="str">
        <f t="shared" si="1"/>
        <v>GGGG</v>
      </c>
      <c r="G2" s="8" t="str">
        <f t="shared" si="1"/>
        <v>GGGG</v>
      </c>
      <c r="H2" s="8" t="str">
        <f t="shared" si="1"/>
        <v>GGGG</v>
      </c>
      <c r="I2" s="9"/>
      <c r="J2" s="9"/>
      <c r="K2" s="9"/>
      <c r="L2" s="9"/>
      <c r="M2" s="9"/>
      <c r="N2" s="9"/>
      <c r="O2" s="9"/>
      <c r="P2" s="9"/>
      <c r="Q2" s="9"/>
      <c r="R2" s="9"/>
      <c r="S2" s="9"/>
      <c r="T2" s="9"/>
      <c r="U2" s="9"/>
      <c r="V2" s="9"/>
      <c r="W2" s="9"/>
      <c r="X2" s="9"/>
      <c r="Y2" s="9"/>
      <c r="Z2" s="9"/>
    </row>
    <row r="3" ht="19.5" customHeight="1">
      <c r="A3" s="1"/>
      <c r="B3" s="12">
        <f t="array" ref="B3:H3">GünlerVeHaftalar+DATE(TakvimYılı,2,1)-WEEKDAY(DATE(TakvimYılı,2,1),(HaftaBaşlangıcı="Pazartesi")+1)+1</f>
        <v>46048</v>
      </c>
      <c r="C3" s="12">
        <v>46049.0</v>
      </c>
      <c r="D3" s="12">
        <v>46050.0</v>
      </c>
      <c r="E3" s="12">
        <v>46051.0</v>
      </c>
      <c r="F3" s="12">
        <v>46052.0</v>
      </c>
      <c r="G3" s="12">
        <v>46053.0</v>
      </c>
      <c r="H3" s="12">
        <v>46054.0</v>
      </c>
      <c r="I3" s="13"/>
      <c r="J3" s="13"/>
      <c r="K3" s="13"/>
      <c r="L3" s="13"/>
      <c r="M3" s="13"/>
      <c r="N3" s="13"/>
      <c r="O3" s="13"/>
      <c r="P3" s="13"/>
      <c r="Q3" s="13"/>
      <c r="R3" s="13"/>
      <c r="S3" s="13"/>
      <c r="T3" s="13"/>
      <c r="U3" s="13"/>
      <c r="V3" s="13"/>
      <c r="W3" s="13"/>
      <c r="X3" s="13"/>
      <c r="Y3" s="13"/>
      <c r="Z3" s="13"/>
    </row>
    <row r="4" ht="57.75" customHeight="1">
      <c r="A4" s="1"/>
      <c r="B4" s="1"/>
      <c r="C4" s="1"/>
      <c r="D4" s="1"/>
      <c r="E4" s="1"/>
      <c r="F4" s="1"/>
      <c r="G4" s="1"/>
      <c r="H4" s="1"/>
    </row>
    <row r="5" ht="19.5" customHeight="1">
      <c r="A5" s="1"/>
      <c r="B5" s="18">
        <f t="array" ref="B5:H5">GünlerVeHaftalar+DATE(TakvimYılı,2,1)-WEEKDAY(DATE(TakvimYılı,2,1),(HaftaBaşlangıcı="Pazartesi")+1)+8</f>
        <v>46055</v>
      </c>
      <c r="C5" s="18">
        <v>46056.0</v>
      </c>
      <c r="D5" s="18">
        <v>46057.0</v>
      </c>
      <c r="E5" s="18">
        <v>46058.0</v>
      </c>
      <c r="F5" s="18">
        <v>46059.0</v>
      </c>
      <c r="G5" s="18">
        <v>46060.0</v>
      </c>
      <c r="H5" s="18">
        <v>46061.0</v>
      </c>
      <c r="I5" s="13"/>
      <c r="J5" s="13"/>
      <c r="K5" s="13"/>
      <c r="L5" s="13"/>
      <c r="M5" s="13"/>
      <c r="N5" s="13"/>
      <c r="O5" s="13"/>
      <c r="P5" s="13"/>
      <c r="Q5" s="13"/>
      <c r="R5" s="13"/>
      <c r="S5" s="13"/>
      <c r="T5" s="13"/>
      <c r="U5" s="13"/>
      <c r="V5" s="13"/>
      <c r="W5" s="13"/>
      <c r="X5" s="13"/>
      <c r="Y5" s="13"/>
      <c r="Z5" s="13"/>
    </row>
    <row r="6" ht="57.75" customHeight="1">
      <c r="A6" s="1"/>
      <c r="B6" s="20"/>
      <c r="C6" s="20"/>
      <c r="D6" s="20"/>
      <c r="E6" s="20"/>
      <c r="F6" s="20"/>
      <c r="G6" s="20"/>
      <c r="H6" s="20"/>
    </row>
    <row r="7" ht="19.5" customHeight="1">
      <c r="A7" s="1"/>
      <c r="B7" s="12">
        <f t="array" ref="B7:H7">GünlerVeHaftalar+DATE(TakvimYılı,2,1)-WEEKDAY(DATE(TakvimYılı,2,1),(HaftaBaşlangıcı="Pazartesi")+1)+15</f>
        <v>46062</v>
      </c>
      <c r="C7" s="12">
        <v>46063.0</v>
      </c>
      <c r="D7" s="12">
        <v>46064.0</v>
      </c>
      <c r="E7" s="12">
        <v>46065.0</v>
      </c>
      <c r="F7" s="12">
        <v>46066.0</v>
      </c>
      <c r="G7" s="12">
        <v>46067.0</v>
      </c>
      <c r="H7" s="12">
        <v>46068.0</v>
      </c>
      <c r="I7" s="13"/>
      <c r="J7" s="13"/>
      <c r="K7" s="13"/>
      <c r="L7" s="13"/>
      <c r="M7" s="13"/>
      <c r="N7" s="13"/>
      <c r="O7" s="13"/>
      <c r="P7" s="13"/>
      <c r="Q7" s="13"/>
      <c r="R7" s="13"/>
      <c r="S7" s="13"/>
      <c r="T7" s="13"/>
      <c r="U7" s="13"/>
      <c r="V7" s="13"/>
      <c r="W7" s="13"/>
      <c r="X7" s="13"/>
      <c r="Y7" s="13"/>
      <c r="Z7" s="13"/>
    </row>
    <row r="8" ht="57.75" customHeight="1">
      <c r="A8" s="1"/>
      <c r="B8" s="25"/>
      <c r="C8" s="17"/>
      <c r="D8" s="17"/>
      <c r="E8" s="17"/>
      <c r="F8" s="19"/>
      <c r="G8" s="1"/>
      <c r="H8" s="1"/>
    </row>
    <row r="9" ht="19.5" customHeight="1">
      <c r="A9" s="1"/>
      <c r="B9" s="18">
        <f t="array" ref="B9:H9">GünlerVeHaftalar+DATE(TakvimYılı,2,1)-WEEKDAY(DATE(TakvimYılı,2,1),(HaftaBaşlangıcı="Pazartesi")+1)+22</f>
        <v>46069</v>
      </c>
      <c r="C9" s="18">
        <v>46070.0</v>
      </c>
      <c r="D9" s="18">
        <v>46071.0</v>
      </c>
      <c r="E9" s="18">
        <v>46072.0</v>
      </c>
      <c r="F9" s="18">
        <v>46073.0</v>
      </c>
      <c r="G9" s="18">
        <v>46074.0</v>
      </c>
      <c r="H9" s="18">
        <v>46075.0</v>
      </c>
      <c r="I9" s="13"/>
      <c r="J9" s="13"/>
      <c r="K9" s="13"/>
      <c r="L9" s="13"/>
      <c r="M9" s="13"/>
      <c r="N9" s="13"/>
      <c r="O9" s="13"/>
      <c r="P9" s="13"/>
      <c r="Q9" s="13"/>
      <c r="R9" s="13"/>
      <c r="S9" s="13"/>
      <c r="T9" s="13"/>
      <c r="U9" s="13"/>
      <c r="V9" s="13"/>
      <c r="W9" s="13"/>
      <c r="X9" s="13"/>
      <c r="Y9" s="13"/>
      <c r="Z9" s="13"/>
    </row>
    <row r="10" ht="57.75" customHeight="1">
      <c r="A10" s="1"/>
      <c r="B10" s="17"/>
      <c r="C10" s="17"/>
      <c r="D10" s="17"/>
      <c r="E10" s="17"/>
      <c r="F10" s="19"/>
      <c r="G10" s="20"/>
      <c r="H10" s="20"/>
    </row>
    <row r="11" ht="19.5" customHeight="1">
      <c r="A11" s="1"/>
      <c r="B11" s="12">
        <f t="array" ref="B11:H11">GünlerVeHaftalar+DATE(TakvimYılı,2,1)-WEEKDAY(DATE(TakvimYılı,2,1),(HaftaBaşlangıcı="Pazartesi")+1)+29</f>
        <v>46076</v>
      </c>
      <c r="C11" s="12">
        <v>46077.0</v>
      </c>
      <c r="D11" s="12">
        <v>46078.0</v>
      </c>
      <c r="E11" s="12">
        <v>46079.0</v>
      </c>
      <c r="F11" s="12">
        <v>46080.0</v>
      </c>
      <c r="G11" s="12">
        <v>46081.0</v>
      </c>
      <c r="H11" s="12">
        <v>46082.0</v>
      </c>
      <c r="I11" s="13"/>
      <c r="J11" s="13"/>
      <c r="K11" s="13"/>
      <c r="L11" s="13"/>
      <c r="M11" s="13"/>
      <c r="N11" s="13"/>
      <c r="O11" s="13"/>
      <c r="P11" s="13"/>
      <c r="Q11" s="13"/>
      <c r="R11" s="13"/>
      <c r="S11" s="13"/>
      <c r="T11" s="13"/>
      <c r="U11" s="13"/>
      <c r="V11" s="13"/>
      <c r="W11" s="13"/>
      <c r="X11" s="13"/>
      <c r="Y11" s="13"/>
      <c r="Z11" s="13"/>
    </row>
    <row r="12" ht="57.75" customHeight="1">
      <c r="A12" s="1"/>
      <c r="B12" s="17"/>
      <c r="C12" s="17"/>
      <c r="D12" s="17"/>
      <c r="E12" s="22"/>
      <c r="F12" s="17"/>
      <c r="G12" s="1"/>
      <c r="H12" s="1"/>
    </row>
    <row r="13" ht="19.5" customHeight="1">
      <c r="A13" s="1"/>
      <c r="B13" s="18">
        <f t="array" ref="B13:C13">GünlerVeHaftalar+DATE(TakvimYılı,2,1)-WEEKDAY(DATE(TakvimYılı,2,1),(HaftaBaşlangıcı="Pazartesi")+1)+36</f>
        <v>46083</v>
      </c>
      <c r="C13" s="18">
        <v>46084.0</v>
      </c>
      <c r="D13" s="28" t="s">
        <v>11</v>
      </c>
      <c r="E13" s="29"/>
      <c r="F13" s="30"/>
      <c r="G13" s="30"/>
      <c r="H13" s="31"/>
      <c r="I13" s="13"/>
      <c r="J13" s="13"/>
      <c r="K13" s="13"/>
      <c r="L13" s="13"/>
      <c r="M13" s="13"/>
      <c r="N13" s="13"/>
      <c r="O13" s="13"/>
      <c r="P13" s="13"/>
      <c r="Q13" s="13"/>
      <c r="R13" s="13"/>
      <c r="S13" s="13"/>
      <c r="T13" s="13"/>
      <c r="U13" s="13"/>
      <c r="V13" s="13"/>
      <c r="W13" s="13"/>
      <c r="X13" s="13"/>
      <c r="Y13" s="13"/>
      <c r="Z13" s="13"/>
    </row>
    <row r="14" ht="57.75" customHeight="1">
      <c r="A14" s="1"/>
      <c r="B14" s="20"/>
      <c r="C14" s="20"/>
      <c r="D14" s="32"/>
      <c r="E14" s="33"/>
      <c r="F14" s="34"/>
      <c r="G14" s="34"/>
      <c r="H14" s="35"/>
    </row>
    <row r="15">
      <c r="A15" s="1"/>
    </row>
    <row r="16">
      <c r="A16" s="1"/>
    </row>
    <row r="17">
      <c r="A17" s="1"/>
    </row>
    <row r="18">
      <c r="A18" s="1"/>
    </row>
    <row r="19">
      <c r="A19" s="1"/>
    </row>
    <row r="20">
      <c r="A20" s="1"/>
    </row>
    <row r="21" ht="15.75" customHeight="1">
      <c r="A21" s="1"/>
    </row>
    <row r="22" ht="15.75" customHeight="1">
      <c r="A22" s="1"/>
    </row>
    <row r="23" ht="15.75" customHeight="1">
      <c r="A23" s="1"/>
    </row>
    <row r="24" ht="15.75" customHeight="1">
      <c r="A24" s="1"/>
    </row>
    <row r="25" ht="15.75" customHeight="1">
      <c r="A25" s="1"/>
    </row>
    <row r="26" ht="15.75" customHeight="1">
      <c r="A26" s="1"/>
    </row>
    <row r="27" ht="15.75" customHeight="1">
      <c r="A27" s="1"/>
    </row>
    <row r="28" ht="15.75" customHeight="1">
      <c r="A28" s="1"/>
    </row>
    <row r="29" ht="15.75" customHeight="1">
      <c r="A29" s="1"/>
    </row>
    <row r="30" ht="15.75" customHeight="1">
      <c r="A30" s="1"/>
    </row>
    <row r="31" ht="15.75" customHeight="1">
      <c r="A31" s="1"/>
    </row>
    <row r="32" ht="15.75" customHeight="1">
      <c r="A32" s="1"/>
    </row>
    <row r="33" ht="15.75" customHeight="1">
      <c r="A33" s="1"/>
    </row>
    <row r="34" ht="15.75" customHeight="1">
      <c r="A34" s="1"/>
    </row>
    <row r="35" ht="15.75" customHeight="1">
      <c r="A35" s="1"/>
    </row>
    <row r="36" ht="15.75" customHeight="1">
      <c r="A36" s="1"/>
    </row>
    <row r="37" ht="15.75" customHeight="1">
      <c r="A37" s="1"/>
    </row>
    <row r="38" ht="15.75" customHeight="1">
      <c r="A38" s="1"/>
    </row>
    <row r="39" ht="15.75" customHeight="1">
      <c r="A39" s="1"/>
    </row>
    <row r="40" ht="15.75" customHeight="1">
      <c r="A40" s="1"/>
    </row>
    <row r="41" ht="15.75" customHeight="1">
      <c r="A41" s="1"/>
    </row>
    <row r="42" ht="15.75" customHeight="1">
      <c r="A42" s="1"/>
    </row>
    <row r="43" ht="15.75" customHeight="1">
      <c r="A43" s="1"/>
    </row>
    <row r="44" ht="15.75" customHeight="1">
      <c r="A44" s="1"/>
    </row>
    <row r="45" ht="15.75" customHeight="1">
      <c r="A45" s="1"/>
    </row>
    <row r="46" ht="15.75" customHeight="1">
      <c r="A46" s="1"/>
    </row>
    <row r="47" ht="15.75" customHeight="1">
      <c r="A47" s="1"/>
    </row>
    <row r="48" ht="15.75" customHeight="1">
      <c r="A48" s="1"/>
    </row>
    <row r="49" ht="15.75" customHeight="1">
      <c r="A49" s="1"/>
    </row>
    <row r="50" ht="15.75" customHeight="1">
      <c r="A50" s="1"/>
    </row>
    <row r="51" ht="15.75" customHeight="1">
      <c r="A51" s="1"/>
    </row>
    <row r="52" ht="15.75" customHeight="1">
      <c r="A52" s="1"/>
    </row>
    <row r="53" ht="15.75" customHeight="1">
      <c r="A53" s="1"/>
    </row>
    <row r="54" ht="15.75" customHeight="1">
      <c r="A54" s="1"/>
    </row>
    <row r="55" ht="15.75" customHeight="1">
      <c r="A55" s="1"/>
    </row>
    <row r="56" ht="15.75" customHeight="1">
      <c r="A56" s="1"/>
    </row>
    <row r="57" ht="15.75" customHeight="1">
      <c r="A57" s="1"/>
    </row>
    <row r="58" ht="15.75" customHeight="1">
      <c r="A58" s="1"/>
    </row>
    <row r="59" ht="15.75" customHeight="1">
      <c r="A59" s="1"/>
    </row>
    <row r="60" ht="15.75" customHeight="1">
      <c r="A60" s="1"/>
    </row>
    <row r="61" ht="15.75" customHeight="1">
      <c r="A61" s="1"/>
    </row>
    <row r="62" ht="15.75" customHeight="1">
      <c r="A62" s="1"/>
    </row>
    <row r="63" ht="15.75" customHeight="1">
      <c r="A63" s="1"/>
    </row>
    <row r="64" ht="15.75" customHeight="1">
      <c r="A64" s="1"/>
    </row>
    <row r="65" ht="15.75" customHeight="1">
      <c r="A65" s="1"/>
    </row>
    <row r="66" ht="15.75" customHeight="1">
      <c r="A66" s="1"/>
    </row>
    <row r="67" ht="15.75" customHeight="1">
      <c r="A67" s="1"/>
    </row>
    <row r="68" ht="15.75" customHeight="1">
      <c r="A68" s="1"/>
    </row>
    <row r="69" ht="15.75" customHeight="1">
      <c r="A69" s="1"/>
    </row>
    <row r="70" ht="15.75" customHeight="1">
      <c r="A70" s="1"/>
    </row>
    <row r="71" ht="15.75" customHeight="1">
      <c r="A71" s="1"/>
    </row>
    <row r="72" ht="15.75" customHeight="1">
      <c r="A72" s="1"/>
    </row>
    <row r="73" ht="15.75" customHeight="1">
      <c r="A73" s="1"/>
    </row>
    <row r="74" ht="15.75" customHeight="1">
      <c r="A74" s="1"/>
    </row>
    <row r="75" ht="15.75" customHeight="1">
      <c r="A75" s="1"/>
    </row>
    <row r="76" ht="15.75" customHeight="1">
      <c r="A76" s="1"/>
    </row>
    <row r="77" ht="15.75" customHeight="1">
      <c r="A77" s="1"/>
    </row>
    <row r="78" ht="15.75" customHeight="1">
      <c r="A78" s="1"/>
    </row>
    <row r="79" ht="15.75" customHeight="1">
      <c r="A79" s="1"/>
    </row>
    <row r="80" ht="15.75" customHeight="1">
      <c r="A80" s="1"/>
    </row>
    <row r="81" ht="15.75" customHeight="1">
      <c r="A81" s="1"/>
    </row>
    <row r="82" ht="15.75" customHeight="1">
      <c r="A82" s="1"/>
    </row>
    <row r="83" ht="15.75" customHeight="1">
      <c r="A83" s="1"/>
    </row>
    <row r="84" ht="15.75" customHeight="1">
      <c r="A84" s="1"/>
    </row>
    <row r="85" ht="15.75" customHeight="1">
      <c r="A85" s="1"/>
    </row>
    <row r="86" ht="15.75" customHeight="1">
      <c r="A86" s="1"/>
    </row>
    <row r="87" ht="15.75" customHeight="1">
      <c r="A87" s="1"/>
    </row>
    <row r="88" ht="15.75" customHeight="1">
      <c r="A88" s="1"/>
    </row>
    <row r="89" ht="15.75" customHeight="1">
      <c r="A89" s="1"/>
    </row>
    <row r="90" ht="15.75" customHeight="1">
      <c r="A90" s="1"/>
    </row>
    <row r="91" ht="15.75" customHeight="1">
      <c r="A91" s="1"/>
    </row>
    <row r="92" ht="15.75" customHeight="1">
      <c r="A92" s="1"/>
    </row>
    <row r="93" ht="15.75" customHeight="1">
      <c r="A93" s="1"/>
    </row>
    <row r="94" ht="15.75" customHeight="1">
      <c r="A94" s="1"/>
    </row>
    <row r="95" ht="15.75" customHeight="1">
      <c r="A95" s="1"/>
    </row>
    <row r="96" ht="15.75" customHeight="1">
      <c r="A96" s="1"/>
    </row>
    <row r="97" ht="15.75" customHeight="1">
      <c r="A97" s="1"/>
    </row>
    <row r="98" ht="15.75" customHeight="1">
      <c r="A98" s="1"/>
    </row>
    <row r="99" ht="15.75" customHeight="1">
      <c r="A99" s="1"/>
    </row>
    <row r="100" ht="15.75" customHeight="1">
      <c r="A100" s="1"/>
    </row>
    <row r="101" ht="15.75" customHeight="1">
      <c r="A101" s="1"/>
    </row>
    <row r="102" ht="15.75" customHeight="1">
      <c r="A102" s="1"/>
    </row>
    <row r="103" ht="15.75" customHeight="1">
      <c r="A103" s="1"/>
    </row>
    <row r="104" ht="15.75" customHeight="1">
      <c r="A104" s="1"/>
    </row>
    <row r="105" ht="15.75" customHeight="1">
      <c r="A105" s="1"/>
    </row>
    <row r="106" ht="15.75" customHeight="1">
      <c r="A106" s="1"/>
    </row>
    <row r="107" ht="15.75" customHeight="1">
      <c r="A107" s="1"/>
    </row>
    <row r="108" ht="15.75" customHeight="1">
      <c r="A108" s="1"/>
    </row>
    <row r="109" ht="15.75" customHeight="1">
      <c r="A109" s="1"/>
    </row>
    <row r="110" ht="15.75" customHeight="1">
      <c r="A110" s="1"/>
    </row>
    <row r="111" ht="15.75" customHeight="1">
      <c r="A111" s="1"/>
    </row>
    <row r="112" ht="15.75" customHeight="1">
      <c r="A112" s="1"/>
    </row>
    <row r="113" ht="15.75" customHeight="1">
      <c r="A113" s="1"/>
    </row>
    <row r="114" ht="15.75" customHeight="1">
      <c r="A114" s="1"/>
    </row>
    <row r="115" ht="15.75" customHeight="1">
      <c r="A115" s="1"/>
    </row>
    <row r="116" ht="15.75" customHeight="1">
      <c r="A116" s="1"/>
    </row>
    <row r="117" ht="15.75" customHeight="1">
      <c r="A117" s="1"/>
    </row>
    <row r="118" ht="15.75" customHeight="1">
      <c r="A118" s="1"/>
    </row>
    <row r="119" ht="15.75" customHeight="1">
      <c r="A119" s="1"/>
    </row>
    <row r="120" ht="15.75" customHeight="1">
      <c r="A120" s="1"/>
    </row>
    <row r="121" ht="15.75" customHeight="1">
      <c r="A121" s="1"/>
    </row>
    <row r="122" ht="15.75" customHeight="1">
      <c r="A122" s="1"/>
    </row>
    <row r="123" ht="15.75" customHeight="1">
      <c r="A123" s="1"/>
    </row>
    <row r="124" ht="15.75" customHeight="1">
      <c r="A124" s="1"/>
    </row>
    <row r="125" ht="15.75" customHeight="1">
      <c r="A125" s="1"/>
    </row>
    <row r="126" ht="15.75" customHeight="1">
      <c r="A126" s="1"/>
    </row>
    <row r="127" ht="15.75" customHeight="1">
      <c r="A127" s="1"/>
    </row>
    <row r="128" ht="15.75" customHeight="1">
      <c r="A128" s="1"/>
    </row>
    <row r="129" ht="15.75" customHeight="1">
      <c r="A129" s="1"/>
    </row>
    <row r="130" ht="15.75" customHeight="1">
      <c r="A130" s="1"/>
    </row>
    <row r="131" ht="15.75" customHeight="1">
      <c r="A131" s="1"/>
    </row>
    <row r="132" ht="15.75" customHeight="1">
      <c r="A132" s="1"/>
    </row>
    <row r="133" ht="15.75" customHeight="1">
      <c r="A133" s="1"/>
    </row>
    <row r="134" ht="15.75" customHeight="1">
      <c r="A134" s="1"/>
    </row>
    <row r="135" ht="15.75" customHeight="1">
      <c r="A135" s="1"/>
    </row>
    <row r="136" ht="15.75" customHeight="1">
      <c r="A136" s="1"/>
    </row>
    <row r="137" ht="15.75" customHeight="1">
      <c r="A137" s="1"/>
    </row>
    <row r="138" ht="15.75" customHeight="1">
      <c r="A138" s="1"/>
    </row>
    <row r="139" ht="15.75" customHeight="1">
      <c r="A139" s="1"/>
    </row>
    <row r="140" ht="15.75" customHeight="1">
      <c r="A140" s="1"/>
    </row>
    <row r="141" ht="15.75" customHeight="1">
      <c r="A141" s="1"/>
    </row>
    <row r="142" ht="15.75" customHeight="1">
      <c r="A142" s="1"/>
    </row>
    <row r="143" ht="15.75" customHeight="1">
      <c r="A143" s="1"/>
    </row>
    <row r="144" ht="15.75" customHeight="1">
      <c r="A144" s="1"/>
    </row>
    <row r="145" ht="15.75" customHeight="1">
      <c r="A145" s="1"/>
    </row>
    <row r="146" ht="15.75" customHeight="1">
      <c r="A146" s="1"/>
    </row>
    <row r="147" ht="15.75" customHeight="1">
      <c r="A147" s="1"/>
    </row>
    <row r="148" ht="15.75" customHeight="1">
      <c r="A148" s="1"/>
    </row>
    <row r="149" ht="15.75" customHeight="1">
      <c r="A149" s="1"/>
    </row>
    <row r="150" ht="15.75" customHeight="1">
      <c r="A150" s="1"/>
    </row>
    <row r="151" ht="15.75" customHeight="1">
      <c r="A151" s="1"/>
    </row>
    <row r="152" ht="15.75" customHeight="1">
      <c r="A152" s="1"/>
    </row>
    <row r="153" ht="15.75" customHeight="1">
      <c r="A153" s="1"/>
    </row>
    <row r="154" ht="15.75" customHeight="1">
      <c r="A154" s="1"/>
    </row>
    <row r="155" ht="15.75" customHeight="1">
      <c r="A155" s="1"/>
    </row>
    <row r="156" ht="15.75" customHeight="1">
      <c r="A156" s="1"/>
    </row>
    <row r="157" ht="15.75" customHeight="1">
      <c r="A157" s="1"/>
    </row>
    <row r="158" ht="15.75" customHeight="1">
      <c r="A158" s="1"/>
    </row>
    <row r="159" ht="15.75" customHeight="1">
      <c r="A159" s="1"/>
    </row>
    <row r="160" ht="15.75" customHeight="1">
      <c r="A160" s="1"/>
    </row>
    <row r="161" ht="15.75" customHeight="1">
      <c r="A161" s="1"/>
    </row>
    <row r="162" ht="15.75" customHeight="1">
      <c r="A162" s="1"/>
    </row>
    <row r="163" ht="15.75" customHeight="1">
      <c r="A163" s="1"/>
    </row>
    <row r="164" ht="15.75" customHeight="1">
      <c r="A164" s="1"/>
    </row>
    <row r="165" ht="15.75" customHeight="1">
      <c r="A165" s="1"/>
    </row>
    <row r="166" ht="15.75" customHeight="1">
      <c r="A166" s="1"/>
    </row>
    <row r="167" ht="15.75" customHeight="1">
      <c r="A167" s="1"/>
    </row>
    <row r="168" ht="15.75" customHeight="1">
      <c r="A168" s="1"/>
    </row>
    <row r="169" ht="15.75" customHeight="1">
      <c r="A169" s="1"/>
    </row>
    <row r="170" ht="15.75" customHeight="1">
      <c r="A170" s="1"/>
    </row>
    <row r="171" ht="15.75" customHeight="1">
      <c r="A171" s="1"/>
    </row>
    <row r="172" ht="15.75" customHeight="1">
      <c r="A172" s="1"/>
    </row>
    <row r="173" ht="15.75" customHeight="1">
      <c r="A173" s="1"/>
    </row>
    <row r="174" ht="15.75" customHeight="1">
      <c r="A174" s="1"/>
    </row>
    <row r="175" ht="15.75" customHeight="1">
      <c r="A175" s="1"/>
    </row>
    <row r="176" ht="15.75" customHeight="1">
      <c r="A176" s="1"/>
    </row>
    <row r="177" ht="15.75" customHeight="1">
      <c r="A177" s="1"/>
    </row>
    <row r="178" ht="15.75" customHeight="1">
      <c r="A178" s="1"/>
    </row>
    <row r="179" ht="15.75" customHeight="1">
      <c r="A179" s="1"/>
    </row>
    <row r="180" ht="15.75" customHeight="1">
      <c r="A180" s="1"/>
    </row>
    <row r="181" ht="15.75" customHeight="1">
      <c r="A181" s="1"/>
    </row>
    <row r="182" ht="15.75" customHeight="1">
      <c r="A182" s="1"/>
    </row>
    <row r="183" ht="15.75" customHeight="1">
      <c r="A183" s="1"/>
    </row>
    <row r="184" ht="15.75" customHeight="1">
      <c r="A184" s="1"/>
    </row>
    <row r="185" ht="15.75" customHeight="1">
      <c r="A185" s="1"/>
    </row>
    <row r="186" ht="15.75" customHeight="1">
      <c r="A186" s="1"/>
    </row>
    <row r="187" ht="15.75" customHeight="1">
      <c r="A187" s="1"/>
    </row>
    <row r="188" ht="15.75" customHeight="1">
      <c r="A188" s="1"/>
    </row>
    <row r="189" ht="15.75" customHeight="1">
      <c r="A189" s="1"/>
    </row>
    <row r="190" ht="15.75" customHeight="1">
      <c r="A190" s="1"/>
    </row>
    <row r="191" ht="15.75" customHeight="1">
      <c r="A191" s="1"/>
    </row>
    <row r="192" ht="15.75" customHeight="1">
      <c r="A192" s="1"/>
    </row>
    <row r="193" ht="15.75" customHeight="1">
      <c r="A193" s="1"/>
    </row>
    <row r="194" ht="15.75" customHeight="1">
      <c r="A194" s="1"/>
    </row>
    <row r="195" ht="15.75" customHeight="1">
      <c r="A195" s="1"/>
    </row>
    <row r="196" ht="15.75" customHeight="1">
      <c r="A196" s="1"/>
    </row>
    <row r="197" ht="15.75" customHeight="1">
      <c r="A197" s="1"/>
    </row>
    <row r="198" ht="15.75" customHeight="1">
      <c r="A198" s="1"/>
    </row>
    <row r="199" ht="15.75" customHeight="1">
      <c r="A199" s="1"/>
    </row>
    <row r="200" ht="15.75" customHeight="1">
      <c r="A200" s="1"/>
    </row>
    <row r="201" ht="15.75" customHeight="1">
      <c r="A201" s="1"/>
    </row>
    <row r="202" ht="15.75" customHeight="1">
      <c r="A202" s="1"/>
    </row>
    <row r="203" ht="15.75" customHeight="1">
      <c r="A203" s="1"/>
    </row>
    <row r="204" ht="15.75" customHeight="1">
      <c r="A204" s="1"/>
    </row>
    <row r="205" ht="15.75" customHeight="1">
      <c r="A205" s="1"/>
    </row>
    <row r="206" ht="15.75" customHeight="1">
      <c r="A206" s="1"/>
    </row>
    <row r="207" ht="15.75" customHeight="1">
      <c r="A207" s="1"/>
    </row>
    <row r="208" ht="15.75" customHeight="1">
      <c r="A208" s="1"/>
    </row>
    <row r="209" ht="15.75" customHeight="1">
      <c r="A209" s="1"/>
    </row>
    <row r="210" ht="15.75" customHeight="1">
      <c r="A210" s="1"/>
    </row>
    <row r="211" ht="15.75" customHeight="1">
      <c r="A211" s="1"/>
    </row>
    <row r="212" ht="15.75" customHeight="1">
      <c r="A212" s="1"/>
    </row>
    <row r="213" ht="15.75" customHeight="1">
      <c r="A213" s="1"/>
    </row>
    <row r="214" ht="15.75" customHeight="1">
      <c r="A214" s="1"/>
    </row>
    <row r="215" ht="15.75" customHeight="1">
      <c r="A215" s="1"/>
    </row>
    <row r="216" ht="15.75" customHeight="1">
      <c r="A216" s="1"/>
    </row>
    <row r="217" ht="15.75" customHeight="1">
      <c r="A217" s="1"/>
    </row>
    <row r="218" ht="15.75" customHeight="1">
      <c r="A218" s="1"/>
    </row>
    <row r="219" ht="15.75" customHeight="1">
      <c r="A219" s="1"/>
    </row>
    <row r="220" ht="15.75" customHeight="1">
      <c r="A220" s="1"/>
    </row>
    <row r="221" ht="15.75" customHeight="1">
      <c r="A221" s="1"/>
    </row>
    <row r="222" ht="15.75" customHeight="1">
      <c r="A222" s="1"/>
    </row>
    <row r="223" ht="15.75" customHeight="1">
      <c r="A223" s="1"/>
    </row>
    <row r="224" ht="15.75" customHeight="1">
      <c r="A224" s="1"/>
    </row>
    <row r="225" ht="15.75" customHeight="1">
      <c r="A225" s="1"/>
    </row>
    <row r="226" ht="15.75" customHeight="1">
      <c r="A226" s="1"/>
    </row>
    <row r="227" ht="15.75" customHeight="1">
      <c r="A227" s="1"/>
    </row>
    <row r="228" ht="15.75" customHeight="1">
      <c r="A228" s="1"/>
    </row>
    <row r="229" ht="15.75" customHeight="1">
      <c r="A229" s="1"/>
    </row>
    <row r="230" ht="15.75" customHeight="1">
      <c r="A230" s="1"/>
    </row>
    <row r="231" ht="15.75" customHeight="1">
      <c r="A231" s="1"/>
    </row>
    <row r="232" ht="15.75" customHeight="1">
      <c r="A232" s="1"/>
    </row>
    <row r="233" ht="15.75" customHeight="1">
      <c r="A233" s="1"/>
    </row>
    <row r="234" ht="15.75" customHeight="1">
      <c r="A234" s="1"/>
    </row>
    <row r="235" ht="15.75" customHeight="1">
      <c r="A235" s="1"/>
    </row>
    <row r="236" ht="15.75" customHeight="1">
      <c r="A236" s="1"/>
    </row>
    <row r="237" ht="15.75" customHeight="1">
      <c r="A237" s="1"/>
    </row>
    <row r="238" ht="15.75" customHeight="1">
      <c r="A238" s="1"/>
    </row>
    <row r="239" ht="15.75" customHeight="1">
      <c r="A239" s="1"/>
    </row>
    <row r="240" ht="15.75" customHeight="1">
      <c r="A240" s="1"/>
    </row>
    <row r="241" ht="15.75" customHeight="1">
      <c r="A241" s="1"/>
    </row>
    <row r="242" ht="15.75" customHeight="1">
      <c r="A242" s="1"/>
    </row>
    <row r="243" ht="15.75" customHeight="1">
      <c r="A243" s="1"/>
    </row>
    <row r="244" ht="15.75" customHeight="1">
      <c r="A244" s="1"/>
    </row>
    <row r="245" ht="15.75" customHeight="1">
      <c r="A245" s="1"/>
    </row>
    <row r="246" ht="15.75" customHeight="1">
      <c r="A246" s="1"/>
    </row>
    <row r="247" ht="15.75" customHeight="1">
      <c r="A247" s="1"/>
    </row>
    <row r="248" ht="15.75" customHeight="1">
      <c r="A248" s="1"/>
    </row>
    <row r="249" ht="15.75" customHeight="1">
      <c r="A249" s="1"/>
    </row>
    <row r="250" ht="15.75" customHeight="1">
      <c r="A250" s="1"/>
    </row>
    <row r="251" ht="15.75" customHeight="1">
      <c r="A251" s="1"/>
    </row>
    <row r="252" ht="15.75" customHeight="1">
      <c r="A252" s="1"/>
    </row>
    <row r="253" ht="15.75" customHeight="1">
      <c r="A253" s="1"/>
    </row>
    <row r="254" ht="15.75" customHeight="1">
      <c r="A254" s="1"/>
    </row>
    <row r="255" ht="15.75" customHeight="1">
      <c r="A255" s="1"/>
    </row>
    <row r="256" ht="15.75" customHeight="1">
      <c r="A256" s="1"/>
    </row>
    <row r="257" ht="15.75" customHeight="1">
      <c r="A257" s="1"/>
    </row>
    <row r="258" ht="15.75" customHeight="1">
      <c r="A258" s="1"/>
    </row>
    <row r="259" ht="15.75" customHeight="1">
      <c r="A259" s="1"/>
    </row>
    <row r="260" ht="15.75" customHeight="1">
      <c r="A260" s="1"/>
    </row>
    <row r="261" ht="15.75" customHeight="1">
      <c r="A261" s="1"/>
    </row>
    <row r="262" ht="15.75" customHeight="1">
      <c r="A262" s="1"/>
    </row>
    <row r="263" ht="15.75" customHeight="1">
      <c r="A263" s="1"/>
    </row>
    <row r="264" ht="15.75" customHeight="1">
      <c r="A264" s="1"/>
    </row>
    <row r="265" ht="15.75" customHeight="1">
      <c r="A265" s="1"/>
    </row>
    <row r="266" ht="15.75" customHeight="1">
      <c r="A266" s="1"/>
    </row>
    <row r="267" ht="15.75" customHeight="1">
      <c r="A267" s="1"/>
    </row>
    <row r="268" ht="15.75" customHeight="1">
      <c r="A268" s="1"/>
    </row>
    <row r="269" ht="15.75" customHeight="1">
      <c r="A269" s="1"/>
    </row>
    <row r="270" ht="15.75" customHeight="1">
      <c r="A270" s="1"/>
    </row>
    <row r="271" ht="15.75" customHeight="1">
      <c r="A271" s="1"/>
    </row>
    <row r="272" ht="15.75" customHeight="1">
      <c r="A272" s="1"/>
    </row>
    <row r="273" ht="15.75" customHeight="1">
      <c r="A273" s="1"/>
    </row>
    <row r="274" ht="15.75" customHeight="1">
      <c r="A274" s="1"/>
    </row>
    <row r="275" ht="15.75" customHeight="1">
      <c r="A275" s="1"/>
    </row>
    <row r="276" ht="15.75" customHeight="1">
      <c r="A276" s="1"/>
    </row>
    <row r="277" ht="15.75" customHeight="1">
      <c r="A277" s="1"/>
    </row>
    <row r="278" ht="15.75" customHeight="1">
      <c r="A278" s="1"/>
    </row>
    <row r="279" ht="15.75" customHeight="1">
      <c r="A279" s="1"/>
    </row>
    <row r="280" ht="15.75" customHeight="1">
      <c r="A280" s="1"/>
    </row>
    <row r="281" ht="15.75" customHeight="1">
      <c r="A281" s="1"/>
    </row>
    <row r="282" ht="15.75" customHeight="1">
      <c r="A282" s="1"/>
    </row>
    <row r="283" ht="15.75" customHeight="1">
      <c r="A283" s="1"/>
    </row>
    <row r="284" ht="15.75" customHeight="1">
      <c r="A284" s="1"/>
    </row>
    <row r="285" ht="15.75" customHeight="1">
      <c r="A285" s="1"/>
    </row>
    <row r="286" ht="15.75" customHeight="1">
      <c r="A286" s="1"/>
    </row>
    <row r="287" ht="15.75" customHeight="1">
      <c r="A287" s="1"/>
    </row>
    <row r="288" ht="15.75" customHeight="1">
      <c r="A288" s="1"/>
    </row>
    <row r="289" ht="15.75" customHeight="1">
      <c r="A289" s="1"/>
    </row>
    <row r="290" ht="15.75" customHeight="1">
      <c r="A290" s="1"/>
    </row>
    <row r="291" ht="15.75" customHeight="1">
      <c r="A291" s="1"/>
    </row>
    <row r="292" ht="15.75" customHeight="1">
      <c r="A292" s="1"/>
    </row>
    <row r="293" ht="15.75" customHeight="1">
      <c r="A293" s="1"/>
    </row>
    <row r="294" ht="15.75" customHeight="1">
      <c r="A294" s="1"/>
    </row>
    <row r="295" ht="15.75" customHeight="1">
      <c r="A295" s="1"/>
    </row>
    <row r="296" ht="15.75" customHeight="1">
      <c r="A296" s="1"/>
    </row>
    <row r="297" ht="15.75" customHeight="1">
      <c r="A297" s="1"/>
    </row>
    <row r="298" ht="15.75" customHeight="1">
      <c r="A298" s="1"/>
    </row>
    <row r="299" ht="15.75" customHeight="1">
      <c r="A299" s="1"/>
    </row>
    <row r="300" ht="15.75" customHeight="1">
      <c r="A300" s="1"/>
    </row>
    <row r="301" ht="15.75" customHeight="1">
      <c r="A301" s="1"/>
    </row>
    <row r="302" ht="15.75" customHeight="1">
      <c r="A302" s="1"/>
    </row>
    <row r="303" ht="15.75" customHeight="1">
      <c r="A303" s="1"/>
    </row>
    <row r="304" ht="15.75" customHeight="1">
      <c r="A304" s="1"/>
    </row>
    <row r="305" ht="15.75" customHeight="1">
      <c r="A305" s="1"/>
    </row>
    <row r="306" ht="15.75" customHeight="1">
      <c r="A306" s="1"/>
    </row>
    <row r="307" ht="15.75" customHeight="1">
      <c r="A307" s="1"/>
    </row>
    <row r="308" ht="15.75" customHeight="1">
      <c r="A308" s="1"/>
    </row>
    <row r="309" ht="15.75" customHeight="1">
      <c r="A309" s="1"/>
    </row>
    <row r="310" ht="15.75" customHeight="1">
      <c r="A310" s="1"/>
    </row>
    <row r="311" ht="15.75" customHeight="1">
      <c r="A311" s="1"/>
    </row>
    <row r="312" ht="15.75" customHeight="1">
      <c r="A312" s="1"/>
    </row>
    <row r="313" ht="15.75" customHeight="1">
      <c r="A313" s="1"/>
    </row>
    <row r="314" ht="15.75" customHeight="1">
      <c r="A314" s="1"/>
    </row>
    <row r="315" ht="15.75" customHeight="1">
      <c r="A315" s="1"/>
    </row>
    <row r="316" ht="15.75" customHeight="1">
      <c r="A316" s="1"/>
    </row>
    <row r="317" ht="15.75" customHeight="1">
      <c r="A317" s="1"/>
    </row>
    <row r="318" ht="15.75" customHeight="1">
      <c r="A318" s="1"/>
    </row>
    <row r="319" ht="15.75" customHeight="1">
      <c r="A319" s="1"/>
    </row>
    <row r="320" ht="15.75" customHeight="1">
      <c r="A320" s="1"/>
    </row>
    <row r="321" ht="15.75" customHeight="1">
      <c r="A321" s="1"/>
    </row>
    <row r="322" ht="15.75" customHeight="1">
      <c r="A322" s="1"/>
    </row>
    <row r="323" ht="15.75" customHeight="1">
      <c r="A323" s="1"/>
    </row>
    <row r="324" ht="15.75" customHeight="1">
      <c r="A324" s="1"/>
    </row>
    <row r="325" ht="15.75" customHeight="1">
      <c r="A325" s="1"/>
    </row>
    <row r="326" ht="15.75" customHeight="1">
      <c r="A326" s="1"/>
    </row>
    <row r="327" ht="15.75" customHeight="1">
      <c r="A327" s="1"/>
    </row>
    <row r="328" ht="15.75" customHeight="1">
      <c r="A328" s="1"/>
    </row>
    <row r="329" ht="15.75" customHeight="1">
      <c r="A329" s="1"/>
    </row>
    <row r="330" ht="15.75" customHeight="1">
      <c r="A330" s="1"/>
    </row>
    <row r="331" ht="15.75" customHeight="1">
      <c r="A331" s="1"/>
    </row>
    <row r="332" ht="15.75" customHeight="1">
      <c r="A332" s="1"/>
    </row>
    <row r="333" ht="15.75" customHeight="1">
      <c r="A333" s="1"/>
    </row>
    <row r="334" ht="15.75" customHeight="1">
      <c r="A334" s="1"/>
    </row>
    <row r="335" ht="15.75" customHeight="1">
      <c r="A335" s="1"/>
    </row>
    <row r="336" ht="15.75" customHeight="1">
      <c r="A336" s="1"/>
    </row>
    <row r="337" ht="15.75" customHeight="1">
      <c r="A337" s="1"/>
    </row>
    <row r="338" ht="15.75" customHeight="1">
      <c r="A338" s="1"/>
    </row>
    <row r="339" ht="15.75" customHeight="1">
      <c r="A339" s="1"/>
    </row>
    <row r="340" ht="15.75" customHeight="1">
      <c r="A340" s="1"/>
    </row>
    <row r="341" ht="15.75" customHeight="1">
      <c r="A341" s="1"/>
    </row>
    <row r="342" ht="15.75" customHeight="1">
      <c r="A342" s="1"/>
    </row>
    <row r="343" ht="15.75" customHeight="1">
      <c r="A343" s="1"/>
    </row>
    <row r="344" ht="15.75" customHeight="1">
      <c r="A344" s="1"/>
    </row>
    <row r="345" ht="15.75" customHeight="1">
      <c r="A345" s="1"/>
    </row>
    <row r="346" ht="15.75" customHeight="1">
      <c r="A346" s="1"/>
    </row>
    <row r="347" ht="15.75" customHeight="1">
      <c r="A347" s="1"/>
    </row>
    <row r="348" ht="15.75" customHeight="1">
      <c r="A348" s="1"/>
    </row>
    <row r="349" ht="15.75" customHeight="1">
      <c r="A349" s="1"/>
    </row>
    <row r="350" ht="15.75" customHeight="1">
      <c r="A350" s="1"/>
    </row>
    <row r="351" ht="15.75" customHeight="1">
      <c r="A351" s="1"/>
    </row>
    <row r="352" ht="15.75" customHeight="1">
      <c r="A352" s="1"/>
    </row>
    <row r="353" ht="15.75" customHeight="1">
      <c r="A353" s="1"/>
    </row>
    <row r="354" ht="15.75" customHeight="1">
      <c r="A354" s="1"/>
    </row>
    <row r="355" ht="15.75" customHeight="1">
      <c r="A355" s="1"/>
    </row>
    <row r="356" ht="15.75" customHeight="1">
      <c r="A356" s="1"/>
    </row>
    <row r="357" ht="15.75" customHeight="1">
      <c r="A357" s="1"/>
    </row>
    <row r="358" ht="15.75" customHeight="1">
      <c r="A358" s="1"/>
    </row>
    <row r="359" ht="15.75" customHeight="1">
      <c r="A359" s="1"/>
    </row>
    <row r="360" ht="15.75" customHeight="1">
      <c r="A360" s="1"/>
    </row>
    <row r="361" ht="15.75" customHeight="1">
      <c r="A361" s="1"/>
    </row>
    <row r="362" ht="15.75" customHeight="1">
      <c r="A362" s="1"/>
    </row>
    <row r="363" ht="15.75" customHeight="1">
      <c r="A363" s="1"/>
    </row>
    <row r="364" ht="15.75" customHeight="1">
      <c r="A364" s="1"/>
    </row>
    <row r="365" ht="15.75" customHeight="1">
      <c r="A365" s="1"/>
    </row>
    <row r="366" ht="15.75" customHeight="1">
      <c r="A366" s="1"/>
    </row>
    <row r="367" ht="15.75" customHeight="1">
      <c r="A367" s="1"/>
    </row>
    <row r="368" ht="15.75" customHeight="1">
      <c r="A368" s="1"/>
    </row>
    <row r="369" ht="15.75" customHeight="1">
      <c r="A369" s="1"/>
    </row>
    <row r="370" ht="15.75" customHeight="1">
      <c r="A370" s="1"/>
    </row>
    <row r="371" ht="15.75" customHeight="1">
      <c r="A371" s="1"/>
    </row>
    <row r="372" ht="15.75" customHeight="1">
      <c r="A372" s="1"/>
    </row>
    <row r="373" ht="15.75" customHeight="1">
      <c r="A373" s="1"/>
    </row>
    <row r="374" ht="15.75" customHeight="1">
      <c r="A374" s="1"/>
    </row>
    <row r="375" ht="15.75" customHeight="1">
      <c r="A375" s="1"/>
    </row>
    <row r="376" ht="15.75" customHeight="1">
      <c r="A376" s="1"/>
    </row>
    <row r="377" ht="15.75" customHeight="1">
      <c r="A377" s="1"/>
    </row>
    <row r="378" ht="15.75" customHeight="1">
      <c r="A378" s="1"/>
    </row>
    <row r="379" ht="15.75" customHeight="1">
      <c r="A379" s="1"/>
    </row>
    <row r="380" ht="15.75" customHeight="1">
      <c r="A380" s="1"/>
    </row>
    <row r="381" ht="15.75" customHeight="1">
      <c r="A381" s="1"/>
    </row>
    <row r="382" ht="15.75" customHeight="1">
      <c r="A382" s="1"/>
    </row>
    <row r="383" ht="15.75" customHeight="1">
      <c r="A383" s="1"/>
    </row>
    <row r="384" ht="15.75" customHeight="1">
      <c r="A384" s="1"/>
    </row>
    <row r="385" ht="15.75" customHeight="1">
      <c r="A385" s="1"/>
    </row>
    <row r="386" ht="15.75" customHeight="1">
      <c r="A386" s="1"/>
    </row>
    <row r="387" ht="15.75" customHeight="1">
      <c r="A387" s="1"/>
    </row>
    <row r="388" ht="15.75" customHeight="1">
      <c r="A388" s="1"/>
    </row>
    <row r="389" ht="15.75" customHeight="1">
      <c r="A389" s="1"/>
    </row>
    <row r="390" ht="15.75" customHeight="1">
      <c r="A390" s="1"/>
    </row>
    <row r="391" ht="15.75" customHeight="1">
      <c r="A391" s="1"/>
    </row>
    <row r="392" ht="15.75" customHeight="1">
      <c r="A392" s="1"/>
    </row>
    <row r="393" ht="15.75" customHeight="1">
      <c r="A393" s="1"/>
    </row>
    <row r="394" ht="15.75" customHeight="1">
      <c r="A394" s="1"/>
    </row>
    <row r="395" ht="15.75" customHeight="1">
      <c r="A395" s="1"/>
    </row>
    <row r="396" ht="15.75" customHeight="1">
      <c r="A396" s="1"/>
    </row>
    <row r="397" ht="15.75" customHeight="1">
      <c r="A397" s="1"/>
    </row>
    <row r="398" ht="15.75" customHeight="1">
      <c r="A398" s="1"/>
    </row>
    <row r="399" ht="15.75" customHeight="1">
      <c r="A399" s="1"/>
    </row>
    <row r="400" ht="15.75" customHeight="1">
      <c r="A400" s="1"/>
    </row>
    <row r="401" ht="15.75" customHeight="1">
      <c r="A401" s="1"/>
    </row>
    <row r="402" ht="15.75" customHeight="1">
      <c r="A402" s="1"/>
    </row>
    <row r="403" ht="15.75" customHeight="1">
      <c r="A403" s="1"/>
    </row>
    <row r="404" ht="15.75" customHeight="1">
      <c r="A404" s="1"/>
    </row>
    <row r="405" ht="15.75" customHeight="1">
      <c r="A405" s="1"/>
    </row>
    <row r="406" ht="15.75" customHeight="1">
      <c r="A406" s="1"/>
    </row>
    <row r="407" ht="15.75" customHeight="1">
      <c r="A407" s="1"/>
    </row>
    <row r="408" ht="15.75" customHeight="1">
      <c r="A408" s="1"/>
    </row>
    <row r="409" ht="15.75" customHeight="1">
      <c r="A409" s="1"/>
    </row>
    <row r="410" ht="15.75" customHeight="1">
      <c r="A410" s="1"/>
    </row>
    <row r="411" ht="15.75" customHeight="1">
      <c r="A411" s="1"/>
    </row>
    <row r="412" ht="15.75" customHeight="1">
      <c r="A412" s="1"/>
    </row>
    <row r="413" ht="15.75" customHeight="1">
      <c r="A413" s="1"/>
    </row>
    <row r="414" ht="15.75" customHeight="1">
      <c r="A414" s="1"/>
    </row>
    <row r="415" ht="15.75" customHeight="1">
      <c r="A415" s="1"/>
    </row>
    <row r="416" ht="15.75" customHeight="1">
      <c r="A416" s="1"/>
    </row>
    <row r="417" ht="15.75" customHeight="1">
      <c r="A417" s="1"/>
    </row>
    <row r="418" ht="15.75" customHeight="1">
      <c r="A418" s="1"/>
    </row>
    <row r="419" ht="15.75" customHeight="1">
      <c r="A419" s="1"/>
    </row>
    <row r="420" ht="15.75" customHeight="1">
      <c r="A420" s="1"/>
    </row>
    <row r="421" ht="15.75" customHeight="1">
      <c r="A421" s="1"/>
    </row>
    <row r="422" ht="15.75" customHeight="1">
      <c r="A422" s="1"/>
    </row>
    <row r="423" ht="15.75" customHeight="1">
      <c r="A423" s="1"/>
    </row>
    <row r="424" ht="15.75" customHeight="1">
      <c r="A424" s="1"/>
    </row>
    <row r="425" ht="15.75" customHeight="1">
      <c r="A425" s="1"/>
    </row>
    <row r="426" ht="15.75" customHeight="1">
      <c r="A426" s="1"/>
    </row>
    <row r="427" ht="15.75" customHeight="1">
      <c r="A427" s="1"/>
    </row>
    <row r="428" ht="15.75" customHeight="1">
      <c r="A428" s="1"/>
    </row>
    <row r="429" ht="15.75" customHeight="1">
      <c r="A429" s="1"/>
    </row>
    <row r="430" ht="15.75" customHeight="1">
      <c r="A430" s="1"/>
    </row>
    <row r="431" ht="15.75" customHeight="1">
      <c r="A431" s="1"/>
    </row>
    <row r="432" ht="15.75" customHeight="1">
      <c r="A432" s="1"/>
    </row>
    <row r="433" ht="15.75" customHeight="1">
      <c r="A433" s="1"/>
    </row>
    <row r="434" ht="15.75" customHeight="1">
      <c r="A434" s="1"/>
    </row>
    <row r="435" ht="15.75" customHeight="1">
      <c r="A435" s="1"/>
    </row>
    <row r="436" ht="15.75" customHeight="1">
      <c r="A436" s="1"/>
    </row>
    <row r="437" ht="15.75" customHeight="1">
      <c r="A437" s="1"/>
    </row>
    <row r="438" ht="15.75" customHeight="1">
      <c r="A438" s="1"/>
    </row>
    <row r="439" ht="15.75" customHeight="1">
      <c r="A439" s="1"/>
    </row>
    <row r="440" ht="15.75" customHeight="1">
      <c r="A440" s="1"/>
    </row>
    <row r="441" ht="15.75" customHeight="1">
      <c r="A441" s="1"/>
    </row>
    <row r="442" ht="15.75" customHeight="1">
      <c r="A442" s="1"/>
    </row>
    <row r="443" ht="15.75" customHeight="1">
      <c r="A443" s="1"/>
    </row>
    <row r="444" ht="15.75" customHeight="1">
      <c r="A444" s="1"/>
    </row>
    <row r="445" ht="15.75" customHeight="1">
      <c r="A445" s="1"/>
    </row>
    <row r="446" ht="15.75" customHeight="1">
      <c r="A446" s="1"/>
    </row>
    <row r="447" ht="15.75" customHeight="1">
      <c r="A447" s="1"/>
    </row>
    <row r="448" ht="15.75" customHeight="1">
      <c r="A448" s="1"/>
    </row>
    <row r="449" ht="15.75" customHeight="1">
      <c r="A449" s="1"/>
    </row>
    <row r="450" ht="15.75" customHeight="1">
      <c r="A450" s="1"/>
    </row>
    <row r="451" ht="15.75" customHeight="1">
      <c r="A451" s="1"/>
    </row>
    <row r="452" ht="15.75" customHeight="1">
      <c r="A452" s="1"/>
    </row>
    <row r="453" ht="15.75" customHeight="1">
      <c r="A453" s="1"/>
    </row>
    <row r="454" ht="15.75" customHeight="1">
      <c r="A454" s="1"/>
    </row>
    <row r="455" ht="15.75" customHeight="1">
      <c r="A455" s="1"/>
    </row>
    <row r="456" ht="15.75" customHeight="1">
      <c r="A456" s="1"/>
    </row>
    <row r="457" ht="15.75" customHeight="1">
      <c r="A457" s="1"/>
    </row>
    <row r="458" ht="15.75" customHeight="1">
      <c r="A458" s="1"/>
    </row>
    <row r="459" ht="15.75" customHeight="1">
      <c r="A459" s="1"/>
    </row>
    <row r="460" ht="15.75" customHeight="1">
      <c r="A460" s="1"/>
    </row>
    <row r="461" ht="15.75" customHeight="1">
      <c r="A461" s="1"/>
    </row>
    <row r="462" ht="15.75" customHeight="1">
      <c r="A462" s="1"/>
    </row>
    <row r="463" ht="15.75" customHeight="1">
      <c r="A463" s="1"/>
    </row>
    <row r="464" ht="15.75" customHeight="1">
      <c r="A464" s="1"/>
    </row>
    <row r="465" ht="15.75" customHeight="1">
      <c r="A465" s="1"/>
    </row>
    <row r="466" ht="15.75" customHeight="1">
      <c r="A466" s="1"/>
    </row>
    <row r="467" ht="15.75" customHeight="1">
      <c r="A467" s="1"/>
    </row>
    <row r="468" ht="15.75" customHeight="1">
      <c r="A468" s="1"/>
    </row>
    <row r="469" ht="15.75" customHeight="1">
      <c r="A469" s="1"/>
    </row>
    <row r="470" ht="15.75" customHeight="1">
      <c r="A470" s="1"/>
    </row>
    <row r="471" ht="15.75" customHeight="1">
      <c r="A471" s="1"/>
    </row>
    <row r="472" ht="15.75" customHeight="1">
      <c r="A472" s="1"/>
    </row>
    <row r="473" ht="15.75" customHeight="1">
      <c r="A473" s="1"/>
    </row>
    <row r="474" ht="15.75" customHeight="1">
      <c r="A474" s="1"/>
    </row>
    <row r="475" ht="15.75" customHeight="1">
      <c r="A475" s="1"/>
    </row>
    <row r="476" ht="15.75" customHeight="1">
      <c r="A476" s="1"/>
    </row>
    <row r="477" ht="15.75" customHeight="1">
      <c r="A477" s="1"/>
    </row>
    <row r="478" ht="15.75" customHeight="1">
      <c r="A478" s="1"/>
    </row>
    <row r="479" ht="15.75" customHeight="1">
      <c r="A479" s="1"/>
    </row>
    <row r="480" ht="15.75" customHeight="1">
      <c r="A480" s="1"/>
    </row>
    <row r="481" ht="15.75" customHeight="1">
      <c r="A481" s="1"/>
    </row>
    <row r="482" ht="15.75" customHeight="1">
      <c r="A482" s="1"/>
    </row>
    <row r="483" ht="15.75" customHeight="1">
      <c r="A483" s="1"/>
    </row>
    <row r="484" ht="15.75" customHeight="1">
      <c r="A484" s="1"/>
    </row>
    <row r="485" ht="15.75" customHeight="1">
      <c r="A485" s="1"/>
    </row>
    <row r="486" ht="15.75" customHeight="1">
      <c r="A486" s="1"/>
    </row>
    <row r="487" ht="15.75" customHeight="1">
      <c r="A487" s="1"/>
    </row>
    <row r="488" ht="15.75" customHeight="1">
      <c r="A488" s="1"/>
    </row>
    <row r="489" ht="15.75" customHeight="1">
      <c r="A489" s="1"/>
    </row>
    <row r="490" ht="15.75" customHeight="1">
      <c r="A490" s="1"/>
    </row>
    <row r="491" ht="15.75" customHeight="1">
      <c r="A491" s="1"/>
    </row>
    <row r="492" ht="15.75" customHeight="1">
      <c r="A492" s="1"/>
    </row>
    <row r="493" ht="15.75" customHeight="1">
      <c r="A493" s="1"/>
    </row>
    <row r="494" ht="15.75" customHeight="1">
      <c r="A494" s="1"/>
    </row>
    <row r="495" ht="15.75" customHeight="1">
      <c r="A495" s="1"/>
    </row>
    <row r="496" ht="15.75" customHeight="1">
      <c r="A496" s="1"/>
    </row>
    <row r="497" ht="15.75" customHeight="1">
      <c r="A497" s="1"/>
    </row>
    <row r="498" ht="15.75" customHeight="1">
      <c r="A498" s="1"/>
    </row>
    <row r="499" ht="15.75" customHeight="1">
      <c r="A499" s="1"/>
    </row>
    <row r="500" ht="15.75" customHeight="1">
      <c r="A500" s="1"/>
    </row>
    <row r="501" ht="15.75" customHeight="1">
      <c r="A501" s="1"/>
    </row>
    <row r="502" ht="15.75" customHeight="1">
      <c r="A502" s="1"/>
    </row>
    <row r="503" ht="15.75" customHeight="1">
      <c r="A503" s="1"/>
    </row>
    <row r="504" ht="15.75" customHeight="1">
      <c r="A504" s="1"/>
    </row>
    <row r="505" ht="15.75" customHeight="1">
      <c r="A505" s="1"/>
    </row>
    <row r="506" ht="15.75" customHeight="1">
      <c r="A506" s="1"/>
    </row>
    <row r="507" ht="15.75" customHeight="1">
      <c r="A507" s="1"/>
    </row>
    <row r="508" ht="15.75" customHeight="1">
      <c r="A508" s="1"/>
    </row>
    <row r="509" ht="15.75" customHeight="1">
      <c r="A509" s="1"/>
    </row>
    <row r="510" ht="15.75" customHeight="1">
      <c r="A510" s="1"/>
    </row>
    <row r="511" ht="15.75" customHeight="1">
      <c r="A511" s="1"/>
    </row>
    <row r="512" ht="15.75" customHeight="1">
      <c r="A512" s="1"/>
    </row>
    <row r="513" ht="15.75" customHeight="1">
      <c r="A513" s="1"/>
    </row>
    <row r="514" ht="15.75" customHeight="1">
      <c r="A514" s="1"/>
    </row>
    <row r="515" ht="15.75" customHeight="1">
      <c r="A515" s="1"/>
    </row>
    <row r="516" ht="15.75" customHeight="1">
      <c r="A516" s="1"/>
    </row>
    <row r="517" ht="15.75" customHeight="1">
      <c r="A517" s="1"/>
    </row>
    <row r="518" ht="15.75" customHeight="1">
      <c r="A518" s="1"/>
    </row>
    <row r="519" ht="15.75" customHeight="1">
      <c r="A519" s="1"/>
    </row>
    <row r="520" ht="15.75" customHeight="1">
      <c r="A520" s="1"/>
    </row>
    <row r="521" ht="15.75" customHeight="1">
      <c r="A521" s="1"/>
    </row>
    <row r="522" ht="15.75" customHeight="1">
      <c r="A522" s="1"/>
    </row>
    <row r="523" ht="15.75" customHeight="1">
      <c r="A523" s="1"/>
    </row>
    <row r="524" ht="15.75" customHeight="1">
      <c r="A524" s="1"/>
    </row>
    <row r="525" ht="15.75" customHeight="1">
      <c r="A525" s="1"/>
    </row>
    <row r="526" ht="15.75" customHeight="1">
      <c r="A526" s="1"/>
    </row>
    <row r="527" ht="15.75" customHeight="1">
      <c r="A527" s="1"/>
    </row>
    <row r="528" ht="15.75" customHeight="1">
      <c r="A528" s="1"/>
    </row>
    <row r="529" ht="15.75" customHeight="1">
      <c r="A529" s="1"/>
    </row>
    <row r="530" ht="15.75" customHeight="1">
      <c r="A530" s="1"/>
    </row>
    <row r="531" ht="15.75" customHeight="1">
      <c r="A531" s="1"/>
    </row>
    <row r="532" ht="15.75" customHeight="1">
      <c r="A532" s="1"/>
    </row>
    <row r="533" ht="15.75" customHeight="1">
      <c r="A533" s="1"/>
    </row>
    <row r="534" ht="15.75" customHeight="1">
      <c r="A534" s="1"/>
    </row>
    <row r="535" ht="15.75" customHeight="1">
      <c r="A535" s="1"/>
    </row>
    <row r="536" ht="15.75" customHeight="1">
      <c r="A536" s="1"/>
    </row>
    <row r="537" ht="15.75" customHeight="1">
      <c r="A537" s="1"/>
    </row>
    <row r="538" ht="15.75" customHeight="1">
      <c r="A538" s="1"/>
    </row>
    <row r="539" ht="15.75" customHeight="1">
      <c r="A539" s="1"/>
    </row>
    <row r="540" ht="15.75" customHeight="1">
      <c r="A540" s="1"/>
    </row>
    <row r="541" ht="15.75" customHeight="1">
      <c r="A541" s="1"/>
    </row>
    <row r="542" ht="15.75" customHeight="1">
      <c r="A542" s="1"/>
    </row>
    <row r="543" ht="15.75" customHeight="1">
      <c r="A543" s="1"/>
    </row>
    <row r="544" ht="15.75" customHeight="1">
      <c r="A544" s="1"/>
    </row>
    <row r="545" ht="15.75" customHeight="1">
      <c r="A545" s="1"/>
    </row>
    <row r="546" ht="15.75" customHeight="1">
      <c r="A546" s="1"/>
    </row>
    <row r="547" ht="15.75" customHeight="1">
      <c r="A547" s="1"/>
    </row>
    <row r="548" ht="15.75" customHeight="1">
      <c r="A548" s="1"/>
    </row>
    <row r="549" ht="15.75" customHeight="1">
      <c r="A549" s="1"/>
    </row>
    <row r="550" ht="15.75" customHeight="1">
      <c r="A550" s="1"/>
    </row>
    <row r="551" ht="15.75" customHeight="1">
      <c r="A551" s="1"/>
    </row>
    <row r="552" ht="15.75" customHeight="1">
      <c r="A552" s="1"/>
    </row>
    <row r="553" ht="15.75" customHeight="1">
      <c r="A553" s="1"/>
    </row>
    <row r="554" ht="15.75" customHeight="1">
      <c r="A554" s="1"/>
    </row>
    <row r="555" ht="15.75" customHeight="1">
      <c r="A555" s="1"/>
    </row>
    <row r="556" ht="15.75" customHeight="1">
      <c r="A556" s="1"/>
    </row>
    <row r="557" ht="15.75" customHeight="1">
      <c r="A557" s="1"/>
    </row>
    <row r="558" ht="15.75" customHeight="1">
      <c r="A558" s="1"/>
    </row>
    <row r="559" ht="15.75" customHeight="1">
      <c r="A559" s="1"/>
    </row>
    <row r="560" ht="15.75" customHeight="1">
      <c r="A560" s="1"/>
    </row>
    <row r="561" ht="15.75" customHeight="1">
      <c r="A561" s="1"/>
    </row>
    <row r="562" ht="15.75" customHeight="1">
      <c r="A562" s="1"/>
    </row>
    <row r="563" ht="15.75" customHeight="1">
      <c r="A563" s="1"/>
    </row>
    <row r="564" ht="15.75" customHeight="1">
      <c r="A564" s="1"/>
    </row>
    <row r="565" ht="15.75" customHeight="1">
      <c r="A565" s="1"/>
    </row>
    <row r="566" ht="15.75" customHeight="1">
      <c r="A566" s="1"/>
    </row>
    <row r="567" ht="15.75" customHeight="1">
      <c r="A567" s="1"/>
    </row>
    <row r="568" ht="15.75" customHeight="1">
      <c r="A568" s="1"/>
    </row>
    <row r="569" ht="15.75" customHeight="1">
      <c r="A569" s="1"/>
    </row>
    <row r="570" ht="15.75" customHeight="1">
      <c r="A570" s="1"/>
    </row>
    <row r="571" ht="15.75" customHeight="1">
      <c r="A571" s="1"/>
    </row>
    <row r="572" ht="15.75" customHeight="1">
      <c r="A572" s="1"/>
    </row>
    <row r="573" ht="15.75" customHeight="1">
      <c r="A573" s="1"/>
    </row>
    <row r="574" ht="15.75" customHeight="1">
      <c r="A574" s="1"/>
    </row>
    <row r="575" ht="15.75" customHeight="1">
      <c r="A575" s="1"/>
    </row>
    <row r="576" ht="15.75" customHeight="1">
      <c r="A576" s="1"/>
    </row>
    <row r="577" ht="15.75" customHeight="1">
      <c r="A577" s="1"/>
    </row>
    <row r="578" ht="15.75" customHeight="1">
      <c r="A578" s="1"/>
    </row>
    <row r="579" ht="15.75" customHeight="1">
      <c r="A579" s="1"/>
    </row>
    <row r="580" ht="15.75" customHeight="1">
      <c r="A580" s="1"/>
    </row>
    <row r="581" ht="15.75" customHeight="1">
      <c r="A581" s="1"/>
    </row>
    <row r="582" ht="15.75" customHeight="1">
      <c r="A582" s="1"/>
    </row>
    <row r="583" ht="15.75" customHeight="1">
      <c r="A583" s="1"/>
    </row>
    <row r="584" ht="15.75" customHeight="1">
      <c r="A584" s="1"/>
    </row>
    <row r="585" ht="15.75" customHeight="1">
      <c r="A585" s="1"/>
    </row>
    <row r="586" ht="15.75" customHeight="1">
      <c r="A586" s="1"/>
    </row>
    <row r="587" ht="15.75" customHeight="1">
      <c r="A587" s="1"/>
    </row>
    <row r="588" ht="15.75" customHeight="1">
      <c r="A588" s="1"/>
    </row>
    <row r="589" ht="15.75" customHeight="1">
      <c r="A589" s="1"/>
    </row>
    <row r="590" ht="15.75" customHeight="1">
      <c r="A590" s="1"/>
    </row>
    <row r="591" ht="15.75" customHeight="1">
      <c r="A591" s="1"/>
    </row>
    <row r="592" ht="15.75" customHeight="1">
      <c r="A592" s="1"/>
    </row>
    <row r="593" ht="15.75" customHeight="1">
      <c r="A593" s="1"/>
    </row>
    <row r="594" ht="15.75" customHeight="1">
      <c r="A594" s="1"/>
    </row>
    <row r="595" ht="15.75" customHeight="1">
      <c r="A595" s="1"/>
    </row>
    <row r="596" ht="15.75" customHeight="1">
      <c r="A596" s="1"/>
    </row>
    <row r="597" ht="15.75" customHeight="1">
      <c r="A597" s="1"/>
    </row>
    <row r="598" ht="15.75" customHeight="1">
      <c r="A598" s="1"/>
    </row>
    <row r="599" ht="15.75" customHeight="1">
      <c r="A599" s="1"/>
    </row>
    <row r="600" ht="15.75" customHeight="1">
      <c r="A600" s="1"/>
    </row>
    <row r="601" ht="15.75" customHeight="1">
      <c r="A601" s="1"/>
    </row>
    <row r="602" ht="15.75" customHeight="1">
      <c r="A602" s="1"/>
    </row>
    <row r="603" ht="15.75" customHeight="1">
      <c r="A603" s="1"/>
    </row>
    <row r="604" ht="15.75" customHeight="1">
      <c r="A604" s="1"/>
    </row>
    <row r="605" ht="15.75" customHeight="1">
      <c r="A605" s="1"/>
    </row>
    <row r="606" ht="15.75" customHeight="1">
      <c r="A606" s="1"/>
    </row>
    <row r="607" ht="15.75" customHeight="1">
      <c r="A607" s="1"/>
    </row>
    <row r="608" ht="15.75" customHeight="1">
      <c r="A608" s="1"/>
    </row>
    <row r="609" ht="15.75" customHeight="1">
      <c r="A609" s="1"/>
    </row>
    <row r="610" ht="15.75" customHeight="1">
      <c r="A610" s="1"/>
    </row>
    <row r="611" ht="15.75" customHeight="1">
      <c r="A611" s="1"/>
    </row>
    <row r="612" ht="15.75" customHeight="1">
      <c r="A612" s="1"/>
    </row>
    <row r="613" ht="15.75" customHeight="1">
      <c r="A613" s="1"/>
    </row>
    <row r="614" ht="15.75" customHeight="1">
      <c r="A614" s="1"/>
    </row>
    <row r="615" ht="15.75" customHeight="1">
      <c r="A615" s="1"/>
    </row>
    <row r="616" ht="15.75" customHeight="1">
      <c r="A616" s="1"/>
    </row>
    <row r="617" ht="15.75" customHeight="1">
      <c r="A617" s="1"/>
    </row>
    <row r="618" ht="15.75" customHeight="1">
      <c r="A618" s="1"/>
    </row>
    <row r="619" ht="15.75" customHeight="1">
      <c r="A619" s="1"/>
    </row>
    <row r="620" ht="15.75" customHeight="1">
      <c r="A620" s="1"/>
    </row>
    <row r="621" ht="15.75" customHeight="1">
      <c r="A621" s="1"/>
    </row>
    <row r="622" ht="15.75" customHeight="1">
      <c r="A622" s="1"/>
    </row>
    <row r="623" ht="15.75" customHeight="1">
      <c r="A623" s="1"/>
    </row>
    <row r="624" ht="15.75" customHeight="1">
      <c r="A624" s="1"/>
    </row>
    <row r="625" ht="15.75" customHeight="1">
      <c r="A625" s="1"/>
    </row>
    <row r="626" ht="15.75" customHeight="1">
      <c r="A626" s="1"/>
    </row>
    <row r="627" ht="15.75" customHeight="1">
      <c r="A627" s="1"/>
    </row>
    <row r="628" ht="15.75" customHeight="1">
      <c r="A628" s="1"/>
    </row>
    <row r="629" ht="15.75" customHeight="1">
      <c r="A629" s="1"/>
    </row>
    <row r="630" ht="15.75" customHeight="1">
      <c r="A630" s="1"/>
    </row>
    <row r="631" ht="15.75" customHeight="1">
      <c r="A631" s="1"/>
    </row>
    <row r="632" ht="15.75" customHeight="1">
      <c r="A632" s="1"/>
    </row>
    <row r="633" ht="15.75" customHeight="1">
      <c r="A633" s="1"/>
    </row>
    <row r="634" ht="15.75" customHeight="1">
      <c r="A634" s="1"/>
    </row>
    <row r="635" ht="15.75" customHeight="1">
      <c r="A635" s="1"/>
    </row>
    <row r="636" ht="15.75" customHeight="1">
      <c r="A636" s="1"/>
    </row>
    <row r="637" ht="15.75" customHeight="1">
      <c r="A637" s="1"/>
    </row>
    <row r="638" ht="15.75" customHeight="1">
      <c r="A638" s="1"/>
    </row>
    <row r="639" ht="15.75" customHeight="1">
      <c r="A639" s="1"/>
    </row>
    <row r="640" ht="15.75" customHeight="1">
      <c r="A640" s="1"/>
    </row>
    <row r="641" ht="15.75" customHeight="1">
      <c r="A641" s="1"/>
    </row>
    <row r="642" ht="15.75" customHeight="1">
      <c r="A642" s="1"/>
    </row>
    <row r="643" ht="15.75" customHeight="1">
      <c r="A643" s="1"/>
    </row>
    <row r="644" ht="15.75" customHeight="1">
      <c r="A644" s="1"/>
    </row>
    <row r="645" ht="15.75" customHeight="1">
      <c r="A645" s="1"/>
    </row>
    <row r="646" ht="15.75" customHeight="1">
      <c r="A646" s="1"/>
    </row>
    <row r="647" ht="15.75" customHeight="1">
      <c r="A647" s="1"/>
    </row>
    <row r="648" ht="15.75" customHeight="1">
      <c r="A648" s="1"/>
    </row>
    <row r="649" ht="15.75" customHeight="1">
      <c r="A649" s="1"/>
    </row>
    <row r="650" ht="15.75" customHeight="1">
      <c r="A650" s="1"/>
    </row>
    <row r="651" ht="15.75" customHeight="1">
      <c r="A651" s="1"/>
    </row>
    <row r="652" ht="15.75" customHeight="1">
      <c r="A652" s="1"/>
    </row>
    <row r="653" ht="15.75" customHeight="1">
      <c r="A653" s="1"/>
    </row>
    <row r="654" ht="15.75" customHeight="1">
      <c r="A654" s="1"/>
    </row>
    <row r="655" ht="15.75" customHeight="1">
      <c r="A655" s="1"/>
    </row>
    <row r="656" ht="15.75" customHeight="1">
      <c r="A656" s="1"/>
    </row>
    <row r="657" ht="15.75" customHeight="1">
      <c r="A657" s="1"/>
    </row>
    <row r="658" ht="15.75" customHeight="1">
      <c r="A658" s="1"/>
    </row>
    <row r="659" ht="15.75" customHeight="1">
      <c r="A659" s="1"/>
    </row>
    <row r="660" ht="15.75" customHeight="1">
      <c r="A660" s="1"/>
    </row>
    <row r="661" ht="15.75" customHeight="1">
      <c r="A661" s="1"/>
    </row>
    <row r="662" ht="15.75" customHeight="1">
      <c r="A662" s="1"/>
    </row>
    <row r="663" ht="15.75" customHeight="1">
      <c r="A663" s="1"/>
    </row>
    <row r="664" ht="15.75" customHeight="1">
      <c r="A664" s="1"/>
    </row>
    <row r="665" ht="15.75" customHeight="1">
      <c r="A665" s="1"/>
    </row>
    <row r="666" ht="15.75" customHeight="1">
      <c r="A666" s="1"/>
    </row>
    <row r="667" ht="15.75" customHeight="1">
      <c r="A667" s="1"/>
    </row>
    <row r="668" ht="15.75" customHeight="1">
      <c r="A668" s="1"/>
    </row>
    <row r="669" ht="15.75" customHeight="1">
      <c r="A669" s="1"/>
    </row>
    <row r="670" ht="15.75" customHeight="1">
      <c r="A670" s="1"/>
    </row>
    <row r="671" ht="15.75" customHeight="1">
      <c r="A671" s="1"/>
    </row>
    <row r="672" ht="15.75" customHeight="1">
      <c r="A672" s="1"/>
    </row>
    <row r="673" ht="15.75" customHeight="1">
      <c r="A673" s="1"/>
    </row>
    <row r="674" ht="15.75" customHeight="1">
      <c r="A674" s="1"/>
    </row>
    <row r="675" ht="15.75" customHeight="1">
      <c r="A675" s="1"/>
    </row>
    <row r="676" ht="15.75" customHeight="1">
      <c r="A676" s="1"/>
    </row>
    <row r="677" ht="15.75" customHeight="1">
      <c r="A677" s="1"/>
    </row>
    <row r="678" ht="15.75" customHeight="1">
      <c r="A678" s="1"/>
    </row>
    <row r="679" ht="15.75" customHeight="1">
      <c r="A679" s="1"/>
    </row>
    <row r="680" ht="15.75" customHeight="1">
      <c r="A680" s="1"/>
    </row>
    <row r="681" ht="15.75" customHeight="1">
      <c r="A681" s="1"/>
    </row>
    <row r="682" ht="15.75" customHeight="1">
      <c r="A682" s="1"/>
    </row>
    <row r="683" ht="15.75" customHeight="1">
      <c r="A683" s="1"/>
    </row>
    <row r="684" ht="15.75" customHeight="1">
      <c r="A684" s="1"/>
    </row>
    <row r="685" ht="15.75" customHeight="1">
      <c r="A685" s="1"/>
    </row>
    <row r="686" ht="15.75" customHeight="1">
      <c r="A686" s="1"/>
    </row>
    <row r="687" ht="15.75" customHeight="1">
      <c r="A687" s="1"/>
    </row>
    <row r="688" ht="15.75" customHeight="1">
      <c r="A688" s="1"/>
    </row>
    <row r="689" ht="15.75" customHeight="1">
      <c r="A689" s="1"/>
    </row>
    <row r="690" ht="15.75" customHeight="1">
      <c r="A690" s="1"/>
    </row>
    <row r="691" ht="15.75" customHeight="1">
      <c r="A691" s="1"/>
    </row>
    <row r="692" ht="15.75" customHeight="1">
      <c r="A692" s="1"/>
    </row>
    <row r="693" ht="15.75" customHeight="1">
      <c r="A693" s="1"/>
    </row>
    <row r="694" ht="15.75" customHeight="1">
      <c r="A694" s="1"/>
    </row>
    <row r="695" ht="15.75" customHeight="1">
      <c r="A695" s="1"/>
    </row>
    <row r="696" ht="15.75" customHeight="1">
      <c r="A696" s="1"/>
    </row>
    <row r="697" ht="15.75" customHeight="1">
      <c r="A697" s="1"/>
    </row>
    <row r="698" ht="15.75" customHeight="1">
      <c r="A698" s="1"/>
    </row>
    <row r="699" ht="15.75" customHeight="1">
      <c r="A699" s="1"/>
    </row>
    <row r="700" ht="15.75" customHeight="1">
      <c r="A700" s="1"/>
    </row>
    <row r="701" ht="15.75" customHeight="1">
      <c r="A701" s="1"/>
    </row>
    <row r="702" ht="15.75" customHeight="1">
      <c r="A702" s="1"/>
    </row>
    <row r="703" ht="15.75" customHeight="1">
      <c r="A703" s="1"/>
    </row>
    <row r="704" ht="15.75" customHeight="1">
      <c r="A704" s="1"/>
    </row>
    <row r="705" ht="15.75" customHeight="1">
      <c r="A705" s="1"/>
    </row>
    <row r="706" ht="15.75" customHeight="1">
      <c r="A706" s="1"/>
    </row>
    <row r="707" ht="15.75" customHeight="1">
      <c r="A707" s="1"/>
    </row>
    <row r="708" ht="15.75" customHeight="1">
      <c r="A708" s="1"/>
    </row>
    <row r="709" ht="15.75" customHeight="1">
      <c r="A709" s="1"/>
    </row>
    <row r="710" ht="15.75" customHeight="1">
      <c r="A710" s="1"/>
    </row>
    <row r="711" ht="15.75" customHeight="1">
      <c r="A711" s="1"/>
    </row>
    <row r="712" ht="15.75" customHeight="1">
      <c r="A712" s="1"/>
    </row>
    <row r="713" ht="15.75" customHeight="1">
      <c r="A713" s="1"/>
    </row>
    <row r="714" ht="15.75" customHeight="1">
      <c r="A714" s="1"/>
    </row>
    <row r="715" ht="15.75" customHeight="1">
      <c r="A715" s="1"/>
    </row>
    <row r="716" ht="15.75" customHeight="1">
      <c r="A716" s="1"/>
    </row>
    <row r="717" ht="15.75" customHeight="1">
      <c r="A717" s="1"/>
    </row>
    <row r="718" ht="15.75" customHeight="1">
      <c r="A718" s="1"/>
    </row>
    <row r="719" ht="15.75" customHeight="1">
      <c r="A719" s="1"/>
    </row>
    <row r="720" ht="15.75" customHeight="1">
      <c r="A720" s="1"/>
    </row>
    <row r="721" ht="15.75" customHeight="1">
      <c r="A721" s="1"/>
    </row>
    <row r="722" ht="15.75" customHeight="1">
      <c r="A722" s="1"/>
    </row>
    <row r="723" ht="15.75" customHeight="1">
      <c r="A723" s="1"/>
    </row>
    <row r="724" ht="15.75" customHeight="1">
      <c r="A724" s="1"/>
    </row>
    <row r="725" ht="15.75" customHeight="1">
      <c r="A725" s="1"/>
    </row>
    <row r="726" ht="15.75" customHeight="1">
      <c r="A726" s="1"/>
    </row>
    <row r="727" ht="15.75" customHeight="1">
      <c r="A727" s="1"/>
    </row>
    <row r="728" ht="15.75" customHeight="1">
      <c r="A728" s="1"/>
    </row>
    <row r="729" ht="15.75" customHeight="1">
      <c r="A729" s="1"/>
    </row>
    <row r="730" ht="15.75" customHeight="1">
      <c r="A730" s="1"/>
    </row>
    <row r="731" ht="15.75" customHeight="1">
      <c r="A731" s="1"/>
    </row>
    <row r="732" ht="15.75" customHeight="1">
      <c r="A732" s="1"/>
    </row>
    <row r="733" ht="15.75" customHeight="1">
      <c r="A733" s="1"/>
    </row>
    <row r="734" ht="15.75" customHeight="1">
      <c r="A734" s="1"/>
    </row>
    <row r="735" ht="15.75" customHeight="1">
      <c r="A735" s="1"/>
    </row>
    <row r="736" ht="15.75" customHeight="1">
      <c r="A736" s="1"/>
    </row>
    <row r="737" ht="15.75" customHeight="1">
      <c r="A737" s="1"/>
    </row>
    <row r="738" ht="15.75" customHeight="1">
      <c r="A738" s="1"/>
    </row>
    <row r="739" ht="15.75" customHeight="1">
      <c r="A739" s="1"/>
    </row>
    <row r="740" ht="15.75" customHeight="1">
      <c r="A740" s="1"/>
    </row>
    <row r="741" ht="15.75" customHeight="1">
      <c r="A741" s="1"/>
    </row>
    <row r="742" ht="15.75" customHeight="1">
      <c r="A742" s="1"/>
    </row>
    <row r="743" ht="15.75" customHeight="1">
      <c r="A743" s="1"/>
    </row>
    <row r="744" ht="15.75" customHeight="1">
      <c r="A744" s="1"/>
    </row>
    <row r="745" ht="15.75" customHeight="1">
      <c r="A745" s="1"/>
    </row>
    <row r="746" ht="15.75" customHeight="1">
      <c r="A746" s="1"/>
    </row>
    <row r="747" ht="15.75" customHeight="1">
      <c r="A747" s="1"/>
    </row>
    <row r="748" ht="15.75" customHeight="1">
      <c r="A748" s="1"/>
    </row>
    <row r="749" ht="15.75" customHeight="1">
      <c r="A749" s="1"/>
    </row>
    <row r="750" ht="15.75" customHeight="1">
      <c r="A750" s="1"/>
    </row>
    <row r="751" ht="15.75" customHeight="1">
      <c r="A751" s="1"/>
    </row>
    <row r="752" ht="15.75" customHeight="1">
      <c r="A752" s="1"/>
    </row>
    <row r="753" ht="15.75" customHeight="1">
      <c r="A753" s="1"/>
    </row>
    <row r="754" ht="15.75" customHeight="1">
      <c r="A754" s="1"/>
    </row>
    <row r="755" ht="15.75" customHeight="1">
      <c r="A755" s="1"/>
    </row>
    <row r="756" ht="15.75" customHeight="1">
      <c r="A756" s="1"/>
    </row>
    <row r="757" ht="15.75" customHeight="1">
      <c r="A757" s="1"/>
    </row>
    <row r="758" ht="15.75" customHeight="1">
      <c r="A758" s="1"/>
    </row>
    <row r="759" ht="15.75" customHeight="1">
      <c r="A759" s="1"/>
    </row>
    <row r="760" ht="15.75" customHeight="1">
      <c r="A760" s="1"/>
    </row>
    <row r="761" ht="15.75" customHeight="1">
      <c r="A761" s="1"/>
    </row>
    <row r="762" ht="15.75" customHeight="1">
      <c r="A762" s="1"/>
    </row>
    <row r="763" ht="15.75" customHeight="1">
      <c r="A763" s="1"/>
    </row>
    <row r="764" ht="15.75" customHeight="1">
      <c r="A764" s="1"/>
    </row>
    <row r="765" ht="15.75" customHeight="1">
      <c r="A765" s="1"/>
    </row>
    <row r="766" ht="15.75" customHeight="1">
      <c r="A766" s="1"/>
    </row>
    <row r="767" ht="15.75" customHeight="1">
      <c r="A767" s="1"/>
    </row>
    <row r="768" ht="15.75" customHeight="1">
      <c r="A768" s="1"/>
    </row>
    <row r="769" ht="15.75" customHeight="1">
      <c r="A769" s="1"/>
    </row>
    <row r="770" ht="15.75" customHeight="1">
      <c r="A770" s="1"/>
    </row>
    <row r="771" ht="15.75" customHeight="1">
      <c r="A771" s="1"/>
    </row>
    <row r="772" ht="15.75" customHeight="1">
      <c r="A772" s="1"/>
    </row>
    <row r="773" ht="15.75" customHeight="1">
      <c r="A773" s="1"/>
    </row>
    <row r="774" ht="15.75" customHeight="1">
      <c r="A774" s="1"/>
    </row>
    <row r="775" ht="15.75" customHeight="1">
      <c r="A775" s="1"/>
    </row>
    <row r="776" ht="15.75" customHeight="1">
      <c r="A776" s="1"/>
    </row>
    <row r="777" ht="15.75" customHeight="1">
      <c r="A777" s="1"/>
    </row>
    <row r="778" ht="15.75" customHeight="1">
      <c r="A778" s="1"/>
    </row>
    <row r="779" ht="15.75" customHeight="1">
      <c r="A779" s="1"/>
    </row>
    <row r="780" ht="15.75" customHeight="1">
      <c r="A780" s="1"/>
    </row>
    <row r="781" ht="15.75" customHeight="1">
      <c r="A781" s="1"/>
    </row>
    <row r="782" ht="15.75" customHeight="1">
      <c r="A782" s="1"/>
    </row>
    <row r="783" ht="15.75" customHeight="1">
      <c r="A783" s="1"/>
    </row>
    <row r="784" ht="15.75" customHeight="1">
      <c r="A784" s="1"/>
    </row>
    <row r="785" ht="15.75" customHeight="1">
      <c r="A785" s="1"/>
    </row>
    <row r="786" ht="15.75" customHeight="1">
      <c r="A786" s="1"/>
    </row>
    <row r="787" ht="15.75" customHeight="1">
      <c r="A787" s="1"/>
    </row>
    <row r="788" ht="15.75" customHeight="1">
      <c r="A788" s="1"/>
    </row>
    <row r="789" ht="15.75" customHeight="1">
      <c r="A789" s="1"/>
    </row>
    <row r="790" ht="15.75" customHeight="1">
      <c r="A790" s="1"/>
    </row>
    <row r="791" ht="15.75" customHeight="1">
      <c r="A791" s="1"/>
    </row>
    <row r="792" ht="15.75" customHeight="1">
      <c r="A792" s="1"/>
    </row>
    <row r="793" ht="15.75" customHeight="1">
      <c r="A793" s="1"/>
    </row>
    <row r="794" ht="15.75" customHeight="1">
      <c r="A794" s="1"/>
    </row>
    <row r="795" ht="15.75" customHeight="1">
      <c r="A795" s="1"/>
    </row>
    <row r="796" ht="15.75" customHeight="1">
      <c r="A796" s="1"/>
    </row>
    <row r="797" ht="15.75" customHeight="1">
      <c r="A797" s="1"/>
    </row>
    <row r="798" ht="15.75" customHeight="1">
      <c r="A798" s="1"/>
    </row>
    <row r="799" ht="15.75" customHeight="1">
      <c r="A799" s="1"/>
    </row>
    <row r="800" ht="15.75" customHeight="1">
      <c r="A800" s="1"/>
    </row>
    <row r="801" ht="15.75" customHeight="1">
      <c r="A801" s="1"/>
    </row>
    <row r="802" ht="15.75" customHeight="1">
      <c r="A802" s="1"/>
    </row>
    <row r="803" ht="15.75" customHeight="1">
      <c r="A803" s="1"/>
    </row>
    <row r="804" ht="15.75" customHeight="1">
      <c r="A804" s="1"/>
    </row>
    <row r="805" ht="15.75" customHeight="1">
      <c r="A805" s="1"/>
    </row>
    <row r="806" ht="15.75" customHeight="1">
      <c r="A806" s="1"/>
    </row>
    <row r="807" ht="15.75" customHeight="1">
      <c r="A807" s="1"/>
    </row>
    <row r="808" ht="15.75" customHeight="1">
      <c r="A808" s="1"/>
    </row>
    <row r="809" ht="15.75" customHeight="1">
      <c r="A809" s="1"/>
    </row>
    <row r="810" ht="15.75" customHeight="1">
      <c r="A810" s="1"/>
    </row>
    <row r="811" ht="15.75" customHeight="1">
      <c r="A811" s="1"/>
    </row>
    <row r="812" ht="15.75" customHeight="1">
      <c r="A812" s="1"/>
    </row>
    <row r="813" ht="15.75" customHeight="1">
      <c r="A813" s="1"/>
    </row>
    <row r="814" ht="15.75" customHeight="1">
      <c r="A814" s="1"/>
    </row>
    <row r="815" ht="15.75" customHeight="1">
      <c r="A815" s="1"/>
    </row>
    <row r="816" ht="15.75" customHeight="1">
      <c r="A816" s="1"/>
    </row>
    <row r="817" ht="15.75" customHeight="1">
      <c r="A817" s="1"/>
    </row>
    <row r="818" ht="15.75" customHeight="1">
      <c r="A818" s="1"/>
    </row>
    <row r="819" ht="15.75" customHeight="1">
      <c r="A819" s="1"/>
    </row>
    <row r="820" ht="15.75" customHeight="1">
      <c r="A820" s="1"/>
    </row>
    <row r="821" ht="15.75" customHeight="1">
      <c r="A821" s="1"/>
    </row>
    <row r="822" ht="15.75" customHeight="1">
      <c r="A822" s="1"/>
    </row>
    <row r="823" ht="15.75" customHeight="1">
      <c r="A823" s="1"/>
    </row>
    <row r="824" ht="15.75" customHeight="1">
      <c r="A824" s="1"/>
    </row>
    <row r="825" ht="15.75" customHeight="1">
      <c r="A825" s="1"/>
    </row>
    <row r="826" ht="15.75" customHeight="1">
      <c r="A826" s="1"/>
    </row>
    <row r="827" ht="15.75" customHeight="1">
      <c r="A827" s="1"/>
    </row>
    <row r="828" ht="15.75" customHeight="1">
      <c r="A828" s="1"/>
    </row>
    <row r="829" ht="15.75" customHeight="1">
      <c r="A829" s="1"/>
    </row>
    <row r="830" ht="15.75" customHeight="1">
      <c r="A830" s="1"/>
    </row>
    <row r="831" ht="15.75" customHeight="1">
      <c r="A831" s="1"/>
    </row>
    <row r="832" ht="15.75" customHeight="1">
      <c r="A832" s="1"/>
    </row>
    <row r="833" ht="15.75" customHeight="1">
      <c r="A833" s="1"/>
    </row>
    <row r="834" ht="15.75" customHeight="1">
      <c r="A834" s="1"/>
    </row>
    <row r="835" ht="15.75" customHeight="1">
      <c r="A835" s="1"/>
    </row>
    <row r="836" ht="15.75" customHeight="1">
      <c r="A836" s="1"/>
    </row>
    <row r="837" ht="15.75" customHeight="1">
      <c r="A837" s="1"/>
    </row>
    <row r="838" ht="15.75" customHeight="1">
      <c r="A838" s="1"/>
    </row>
    <row r="839" ht="15.75" customHeight="1">
      <c r="A839" s="1"/>
    </row>
    <row r="840" ht="15.75" customHeight="1">
      <c r="A840" s="1"/>
    </row>
    <row r="841" ht="15.75" customHeight="1">
      <c r="A841" s="1"/>
    </row>
    <row r="842" ht="15.75" customHeight="1">
      <c r="A842" s="1"/>
    </row>
    <row r="843" ht="15.75" customHeight="1">
      <c r="A843" s="1"/>
    </row>
    <row r="844" ht="15.75" customHeight="1">
      <c r="A844" s="1"/>
    </row>
    <row r="845" ht="15.75" customHeight="1">
      <c r="A845" s="1"/>
    </row>
    <row r="846" ht="15.75" customHeight="1">
      <c r="A846" s="1"/>
    </row>
    <row r="847" ht="15.75" customHeight="1">
      <c r="A847" s="1"/>
    </row>
    <row r="848" ht="15.75" customHeight="1">
      <c r="A848" s="1"/>
    </row>
    <row r="849" ht="15.75" customHeight="1">
      <c r="A849" s="1"/>
    </row>
    <row r="850" ht="15.75" customHeight="1">
      <c r="A850" s="1"/>
    </row>
    <row r="851" ht="15.75" customHeight="1">
      <c r="A851" s="1"/>
    </row>
    <row r="852" ht="15.75" customHeight="1">
      <c r="A852" s="1"/>
    </row>
    <row r="853" ht="15.75" customHeight="1">
      <c r="A853" s="1"/>
    </row>
    <row r="854" ht="15.75" customHeight="1">
      <c r="A854" s="1"/>
    </row>
    <row r="855" ht="15.75" customHeight="1">
      <c r="A855" s="1"/>
    </row>
    <row r="856" ht="15.75" customHeight="1">
      <c r="A856" s="1"/>
    </row>
    <row r="857" ht="15.75" customHeight="1">
      <c r="A857" s="1"/>
    </row>
    <row r="858" ht="15.75" customHeight="1">
      <c r="A858" s="1"/>
    </row>
    <row r="859" ht="15.75" customHeight="1">
      <c r="A859" s="1"/>
    </row>
    <row r="860" ht="15.75" customHeight="1">
      <c r="A860" s="1"/>
    </row>
    <row r="861" ht="15.75" customHeight="1">
      <c r="A861" s="1"/>
    </row>
    <row r="862" ht="15.75" customHeight="1">
      <c r="A862" s="1"/>
    </row>
    <row r="863" ht="15.75" customHeight="1">
      <c r="A863" s="1"/>
    </row>
    <row r="864" ht="15.75" customHeight="1">
      <c r="A864" s="1"/>
    </row>
    <row r="865" ht="15.75" customHeight="1">
      <c r="A865" s="1"/>
    </row>
    <row r="866" ht="15.75" customHeight="1">
      <c r="A866" s="1"/>
    </row>
    <row r="867" ht="15.75" customHeight="1">
      <c r="A867" s="1"/>
    </row>
    <row r="868" ht="15.75" customHeight="1">
      <c r="A868" s="1"/>
    </row>
    <row r="869" ht="15.75" customHeight="1">
      <c r="A869" s="1"/>
    </row>
    <row r="870" ht="15.75" customHeight="1">
      <c r="A870" s="1"/>
    </row>
    <row r="871" ht="15.75" customHeight="1">
      <c r="A871" s="1"/>
    </row>
    <row r="872" ht="15.75" customHeight="1">
      <c r="A872" s="1"/>
    </row>
    <row r="873" ht="15.75" customHeight="1">
      <c r="A873" s="1"/>
    </row>
    <row r="874" ht="15.75" customHeight="1">
      <c r="A874" s="1"/>
    </row>
    <row r="875" ht="15.75" customHeight="1">
      <c r="A875" s="1"/>
    </row>
    <row r="876" ht="15.75" customHeight="1">
      <c r="A876" s="1"/>
    </row>
    <row r="877" ht="15.75" customHeight="1">
      <c r="A877" s="1"/>
    </row>
    <row r="878" ht="15.75" customHeight="1">
      <c r="A878" s="1"/>
    </row>
    <row r="879" ht="15.75" customHeight="1">
      <c r="A879" s="1"/>
    </row>
    <row r="880" ht="15.75" customHeight="1">
      <c r="A880" s="1"/>
    </row>
    <row r="881" ht="15.75" customHeight="1">
      <c r="A881" s="1"/>
    </row>
    <row r="882" ht="15.75" customHeight="1">
      <c r="A882" s="1"/>
    </row>
    <row r="883" ht="15.75" customHeight="1">
      <c r="A883" s="1"/>
    </row>
    <row r="884" ht="15.75" customHeight="1">
      <c r="A884" s="1"/>
    </row>
    <row r="885" ht="15.75" customHeight="1">
      <c r="A885" s="1"/>
    </row>
    <row r="886" ht="15.75" customHeight="1">
      <c r="A886" s="1"/>
    </row>
    <row r="887" ht="15.75" customHeight="1">
      <c r="A887" s="1"/>
    </row>
    <row r="888" ht="15.75" customHeight="1">
      <c r="A888" s="1"/>
    </row>
    <row r="889" ht="15.75" customHeight="1">
      <c r="A889" s="1"/>
    </row>
    <row r="890" ht="15.75" customHeight="1">
      <c r="A890" s="1"/>
    </row>
    <row r="891" ht="15.75" customHeight="1">
      <c r="A891" s="1"/>
    </row>
    <row r="892" ht="15.75" customHeight="1">
      <c r="A892" s="1"/>
    </row>
    <row r="893" ht="15.75" customHeight="1">
      <c r="A893" s="1"/>
    </row>
    <row r="894" ht="15.75" customHeight="1">
      <c r="A894" s="1"/>
    </row>
    <row r="895" ht="15.75" customHeight="1">
      <c r="A895" s="1"/>
    </row>
    <row r="896" ht="15.75" customHeight="1">
      <c r="A896" s="1"/>
    </row>
    <row r="897" ht="15.75" customHeight="1">
      <c r="A897" s="1"/>
    </row>
    <row r="898" ht="15.75" customHeight="1">
      <c r="A898" s="1"/>
    </row>
    <row r="899" ht="15.75" customHeight="1">
      <c r="A899" s="1"/>
    </row>
    <row r="900" ht="15.75" customHeight="1">
      <c r="A900" s="1"/>
    </row>
    <row r="901" ht="15.75" customHeight="1">
      <c r="A901" s="1"/>
    </row>
    <row r="902" ht="15.75" customHeight="1">
      <c r="A902" s="1"/>
    </row>
    <row r="903" ht="15.75" customHeight="1">
      <c r="A903" s="1"/>
    </row>
    <row r="904" ht="15.75" customHeight="1">
      <c r="A904" s="1"/>
    </row>
    <row r="905" ht="15.75" customHeight="1">
      <c r="A905" s="1"/>
    </row>
    <row r="906" ht="15.75" customHeight="1">
      <c r="A906" s="1"/>
    </row>
    <row r="907" ht="15.75" customHeight="1">
      <c r="A907" s="1"/>
    </row>
    <row r="908" ht="15.75" customHeight="1">
      <c r="A908" s="1"/>
    </row>
    <row r="909" ht="15.75" customHeight="1">
      <c r="A909" s="1"/>
    </row>
    <row r="910" ht="15.75" customHeight="1">
      <c r="A910" s="1"/>
    </row>
    <row r="911" ht="15.75" customHeight="1">
      <c r="A911" s="1"/>
    </row>
    <row r="912" ht="15.75" customHeight="1">
      <c r="A912" s="1"/>
    </row>
    <row r="913" ht="15.75" customHeight="1">
      <c r="A913" s="1"/>
    </row>
    <row r="914" ht="15.75" customHeight="1">
      <c r="A914" s="1"/>
    </row>
    <row r="915" ht="15.75" customHeight="1">
      <c r="A915" s="1"/>
    </row>
    <row r="916" ht="15.75" customHeight="1">
      <c r="A916" s="1"/>
    </row>
    <row r="917" ht="15.75" customHeight="1">
      <c r="A917" s="1"/>
    </row>
    <row r="918" ht="15.75" customHeight="1">
      <c r="A918" s="1"/>
    </row>
    <row r="919" ht="15.75" customHeight="1">
      <c r="A919" s="1"/>
    </row>
    <row r="920" ht="15.75" customHeight="1">
      <c r="A920" s="1"/>
    </row>
    <row r="921" ht="15.75" customHeight="1">
      <c r="A921" s="1"/>
    </row>
    <row r="922" ht="15.75" customHeight="1">
      <c r="A922" s="1"/>
    </row>
    <row r="923" ht="15.75" customHeight="1">
      <c r="A923" s="1"/>
    </row>
    <row r="924" ht="15.75" customHeight="1">
      <c r="A924" s="1"/>
    </row>
    <row r="925" ht="15.75" customHeight="1">
      <c r="A925" s="1"/>
    </row>
    <row r="926" ht="15.75" customHeight="1">
      <c r="A926" s="1"/>
    </row>
    <row r="927" ht="15.75" customHeight="1">
      <c r="A927" s="1"/>
    </row>
    <row r="928" ht="15.75" customHeight="1">
      <c r="A928" s="1"/>
    </row>
    <row r="929" ht="15.75" customHeight="1">
      <c r="A929" s="1"/>
    </row>
    <row r="930" ht="15.75" customHeight="1">
      <c r="A930" s="1"/>
    </row>
    <row r="931" ht="15.75" customHeight="1">
      <c r="A931" s="1"/>
    </row>
    <row r="932" ht="15.75" customHeight="1">
      <c r="A932" s="1"/>
    </row>
    <row r="933" ht="15.75" customHeight="1">
      <c r="A933" s="1"/>
    </row>
    <row r="934" ht="15.75" customHeight="1">
      <c r="A934" s="1"/>
    </row>
    <row r="935" ht="15.75" customHeight="1">
      <c r="A935" s="1"/>
    </row>
    <row r="936" ht="15.75" customHeight="1">
      <c r="A936" s="1"/>
    </row>
    <row r="937" ht="15.75" customHeight="1">
      <c r="A937" s="1"/>
    </row>
    <row r="938" ht="15.75" customHeight="1">
      <c r="A938" s="1"/>
    </row>
    <row r="939" ht="15.75" customHeight="1">
      <c r="A939" s="1"/>
    </row>
    <row r="940" ht="15.75" customHeight="1">
      <c r="A940" s="1"/>
    </row>
    <row r="941" ht="15.75" customHeight="1">
      <c r="A941" s="1"/>
    </row>
    <row r="942" ht="15.75" customHeight="1">
      <c r="A942" s="1"/>
    </row>
    <row r="943" ht="15.75" customHeight="1">
      <c r="A943" s="1"/>
    </row>
    <row r="944" ht="15.75" customHeight="1">
      <c r="A944" s="1"/>
    </row>
    <row r="945" ht="15.75" customHeight="1">
      <c r="A945" s="1"/>
    </row>
    <row r="946" ht="15.75" customHeight="1">
      <c r="A946" s="1"/>
    </row>
    <row r="947" ht="15.75" customHeight="1">
      <c r="A947" s="1"/>
    </row>
    <row r="948" ht="15.75" customHeight="1">
      <c r="A948" s="1"/>
    </row>
    <row r="949" ht="15.75" customHeight="1">
      <c r="A949" s="1"/>
    </row>
    <row r="950" ht="15.75" customHeight="1">
      <c r="A950" s="1"/>
    </row>
    <row r="951" ht="15.75" customHeight="1">
      <c r="A951" s="1"/>
    </row>
    <row r="952" ht="15.75" customHeight="1">
      <c r="A952" s="1"/>
    </row>
    <row r="953" ht="15.75" customHeight="1">
      <c r="A953" s="1"/>
    </row>
    <row r="954" ht="15.75" customHeight="1">
      <c r="A954" s="1"/>
    </row>
    <row r="955" ht="15.75" customHeight="1">
      <c r="A955" s="1"/>
    </row>
    <row r="956" ht="15.75" customHeight="1">
      <c r="A956" s="1"/>
    </row>
    <row r="957" ht="15.75" customHeight="1">
      <c r="A957" s="1"/>
    </row>
    <row r="958" ht="15.75" customHeight="1">
      <c r="A958" s="1"/>
    </row>
    <row r="959" ht="15.75" customHeight="1">
      <c r="A959" s="1"/>
    </row>
    <row r="960" ht="15.75" customHeight="1">
      <c r="A960" s="1"/>
    </row>
    <row r="961" ht="15.75" customHeight="1">
      <c r="A961" s="1"/>
    </row>
    <row r="962" ht="15.75" customHeight="1">
      <c r="A962" s="1"/>
    </row>
    <row r="963" ht="15.75" customHeight="1">
      <c r="A963" s="1"/>
    </row>
    <row r="964" ht="15.75" customHeight="1">
      <c r="A964" s="1"/>
    </row>
    <row r="965" ht="15.75" customHeight="1">
      <c r="A965" s="1"/>
    </row>
    <row r="966" ht="15.75" customHeight="1">
      <c r="A966" s="1"/>
    </row>
    <row r="967" ht="15.75" customHeight="1">
      <c r="A967" s="1"/>
    </row>
    <row r="968" ht="15.75" customHeight="1">
      <c r="A968" s="1"/>
    </row>
    <row r="969" ht="15.75" customHeight="1">
      <c r="A969" s="1"/>
    </row>
    <row r="970" ht="15.75" customHeight="1">
      <c r="A970" s="1"/>
    </row>
    <row r="971" ht="15.75" customHeight="1">
      <c r="A971" s="1"/>
    </row>
    <row r="972" ht="15.75" customHeight="1">
      <c r="A972" s="1"/>
    </row>
    <row r="973" ht="15.75" customHeight="1">
      <c r="A973" s="1"/>
    </row>
    <row r="974" ht="15.75" customHeight="1">
      <c r="A974" s="1"/>
    </row>
    <row r="975" ht="15.75" customHeight="1">
      <c r="A975" s="1"/>
    </row>
    <row r="976" ht="15.75" customHeight="1">
      <c r="A976" s="1"/>
    </row>
    <row r="977" ht="15.75" customHeight="1">
      <c r="A977" s="1"/>
    </row>
    <row r="978" ht="15.75" customHeight="1">
      <c r="A978" s="1"/>
    </row>
    <row r="979" ht="15.75" customHeight="1">
      <c r="A979" s="1"/>
    </row>
    <row r="980" ht="15.75" customHeight="1">
      <c r="A980" s="1"/>
    </row>
    <row r="981" ht="15.75" customHeight="1">
      <c r="A981" s="1"/>
    </row>
    <row r="982" ht="15.75" customHeight="1">
      <c r="A982" s="1"/>
    </row>
    <row r="983" ht="15.75" customHeight="1">
      <c r="A983" s="1"/>
    </row>
    <row r="984" ht="15.75" customHeight="1">
      <c r="A984" s="1"/>
    </row>
    <row r="985" ht="15.75" customHeight="1">
      <c r="A985" s="1"/>
    </row>
    <row r="986" ht="15.75" customHeight="1">
      <c r="A986" s="1"/>
    </row>
    <row r="987" ht="15.75" customHeight="1">
      <c r="A987" s="1"/>
    </row>
    <row r="988" ht="15.75" customHeight="1">
      <c r="A988" s="1"/>
    </row>
    <row r="989" ht="15.75" customHeight="1">
      <c r="A989" s="1"/>
    </row>
    <row r="990" ht="15.75" customHeight="1">
      <c r="A990" s="1"/>
    </row>
    <row r="991" ht="15.75" customHeight="1">
      <c r="A991" s="1"/>
    </row>
    <row r="992" ht="15.75" customHeight="1">
      <c r="A992" s="1"/>
    </row>
    <row r="993" ht="15.75" customHeight="1">
      <c r="A993" s="1"/>
    </row>
    <row r="994" ht="15.75" customHeight="1">
      <c r="A994" s="1"/>
    </row>
    <row r="995" ht="15.75" customHeight="1">
      <c r="A995" s="1"/>
    </row>
    <row r="996" ht="15.75" customHeight="1">
      <c r="A996" s="1"/>
    </row>
    <row r="997" ht="15.75" customHeight="1">
      <c r="A997" s="1"/>
    </row>
    <row r="998" ht="15.75" customHeight="1">
      <c r="A998" s="1"/>
    </row>
    <row r="999" ht="15.75" customHeight="1">
      <c r="A999" s="1"/>
    </row>
    <row r="1000" ht="15.75" customHeight="1">
      <c r="A1000" s="1"/>
    </row>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4"/>
    <pageSetUpPr fitToPage="1"/>
  </sheetPr>
  <sheetViews>
    <sheetView showGridLines="0" workbookViewId="0"/>
  </sheetViews>
  <sheetFormatPr customHeight="1" defaultColWidth="12.63" defaultRowHeight="15.0"/>
  <cols>
    <col customWidth="1" min="1" max="1" width="2.63"/>
    <col customWidth="1" min="2" max="2" width="18.13"/>
    <col customWidth="1" min="3" max="8" width="17.63"/>
    <col customWidth="1" min="9" max="26" width="8.75"/>
  </cols>
  <sheetData>
    <row r="1" ht="59.25" customHeight="1">
      <c r="A1" s="1"/>
      <c r="B1" s="3" t="str">
        <f>"Mart "&amp;TakvimYılı</f>
        <v>Mart 2026</v>
      </c>
      <c r="C1" s="3"/>
      <c r="D1" s="3"/>
      <c r="E1" s="4"/>
      <c r="F1" s="4"/>
      <c r="G1" s="4"/>
      <c r="H1" s="6"/>
    </row>
    <row r="2" ht="21.75" customHeight="1">
      <c r="A2" s="1"/>
      <c r="B2" s="8" t="str">
        <f>IF(HaftaBaşlangıcı="PAZAR", "PAZAR","PAZARTESİ")</f>
        <v>PAZARTESİ</v>
      </c>
      <c r="C2" s="8" t="str">
        <f t="shared" ref="C2:H2" si="1">UPPER(TEXT(C3,"gggg"))</f>
        <v>GGGG</v>
      </c>
      <c r="D2" s="8" t="str">
        <f t="shared" si="1"/>
        <v>GGGG</v>
      </c>
      <c r="E2" s="8" t="str">
        <f t="shared" si="1"/>
        <v>GGGG</v>
      </c>
      <c r="F2" s="8" t="str">
        <f t="shared" si="1"/>
        <v>GGGG</v>
      </c>
      <c r="G2" s="8" t="str">
        <f t="shared" si="1"/>
        <v>GGGG</v>
      </c>
      <c r="H2" s="8" t="str">
        <f t="shared" si="1"/>
        <v>GGGG</v>
      </c>
    </row>
    <row r="3" ht="19.5" customHeight="1">
      <c r="A3" s="1"/>
      <c r="B3" s="12">
        <f t="array" ref="B3:H3">GünlerVeHaftalar+DATE(TakvimYılı,3,1)-WEEKDAY(DATE(TakvimYılı,3,1),(HaftaBaşlangıcı="Pazartesi")+1)+1</f>
        <v>46076</v>
      </c>
      <c r="C3" s="12">
        <v>46077.0</v>
      </c>
      <c r="D3" s="12">
        <v>46078.0</v>
      </c>
      <c r="E3" s="12">
        <v>46079.0</v>
      </c>
      <c r="F3" s="12">
        <v>46080.0</v>
      </c>
      <c r="G3" s="12">
        <v>46081.0</v>
      </c>
      <c r="H3" s="12">
        <v>46082.0</v>
      </c>
    </row>
    <row r="4" ht="57.75" customHeight="1">
      <c r="A4" s="1"/>
      <c r="B4" s="1"/>
      <c r="C4" s="1"/>
      <c r="D4" s="1"/>
      <c r="E4" s="1"/>
      <c r="F4" s="1"/>
      <c r="G4" s="1"/>
      <c r="H4" s="1"/>
    </row>
    <row r="5" ht="19.5" customHeight="1">
      <c r="A5" s="1"/>
      <c r="B5" s="18">
        <f t="array" ref="B5:H5">GünlerVeHaftalar+DATE(TakvimYılı,3,1)-WEEKDAY(DATE(TakvimYılı,3,1),(HaftaBaşlangıcı="Pazartesi")+1)+8</f>
        <v>46083</v>
      </c>
      <c r="C5" s="18">
        <v>46084.0</v>
      </c>
      <c r="D5" s="18">
        <v>46085.0</v>
      </c>
      <c r="E5" s="18">
        <v>46086.0</v>
      </c>
      <c r="F5" s="18">
        <v>46087.0</v>
      </c>
      <c r="G5" s="18">
        <v>46088.0</v>
      </c>
      <c r="H5" s="18">
        <v>46089.0</v>
      </c>
    </row>
    <row r="6" ht="57.75" customHeight="1">
      <c r="A6" s="1"/>
      <c r="B6" s="19" t="s">
        <v>4</v>
      </c>
      <c r="C6" s="17" t="s">
        <v>5</v>
      </c>
      <c r="D6" s="17" t="s">
        <v>6</v>
      </c>
      <c r="E6" s="19"/>
      <c r="F6" s="17"/>
      <c r="G6" s="20"/>
      <c r="H6" s="20"/>
    </row>
    <row r="7" ht="19.5" customHeight="1">
      <c r="A7" s="1"/>
      <c r="B7" s="12">
        <f t="array" ref="B7:H7">GünlerVeHaftalar+DATE(TakvimYılı,3,1)-WEEKDAY(DATE(TakvimYılı,3,1),(HaftaBaşlangıcı="Pazartesi")+1)+15</f>
        <v>46090</v>
      </c>
      <c r="C7" s="12">
        <v>46091.0</v>
      </c>
      <c r="D7" s="12">
        <v>46092.0</v>
      </c>
      <c r="E7" s="12">
        <v>46093.0</v>
      </c>
      <c r="F7" s="12">
        <v>46094.0</v>
      </c>
      <c r="G7" s="12">
        <v>46095.0</v>
      </c>
      <c r="H7" s="12">
        <v>46096.0</v>
      </c>
    </row>
    <row r="8" ht="57.75" customHeight="1">
      <c r="A8" s="1"/>
      <c r="B8" s="17" t="s">
        <v>6</v>
      </c>
      <c r="C8" s="17" t="s">
        <v>6</v>
      </c>
      <c r="D8" s="24" t="s">
        <v>7</v>
      </c>
      <c r="E8" s="22"/>
      <c r="F8" s="22"/>
      <c r="G8" s="1"/>
      <c r="H8" s="1"/>
    </row>
    <row r="9" ht="19.5" customHeight="1">
      <c r="A9" s="1"/>
      <c r="B9" s="18">
        <f t="array" ref="B9:H9">GünlerVeHaftalar+DATE(TakvimYılı,3,1)-WEEKDAY(DATE(TakvimYılı,3,1),(HaftaBaşlangıcı="Pazartesi")+1)+22</f>
        <v>46097</v>
      </c>
      <c r="C9" s="18">
        <v>46098.0</v>
      </c>
      <c r="D9" s="18">
        <v>46099.0</v>
      </c>
      <c r="E9" s="18">
        <v>46100.0</v>
      </c>
      <c r="F9" s="18">
        <v>46101.0</v>
      </c>
      <c r="G9" s="18">
        <v>46102.0</v>
      </c>
      <c r="H9" s="18">
        <v>46103.0</v>
      </c>
    </row>
    <row r="10" ht="57.75" customHeight="1">
      <c r="A10" s="1"/>
      <c r="B10" s="17" t="s">
        <v>8</v>
      </c>
      <c r="C10" s="17" t="s">
        <v>8</v>
      </c>
      <c r="D10" s="17" t="s">
        <v>8</v>
      </c>
      <c r="E10" s="17"/>
      <c r="F10" s="19"/>
      <c r="G10" s="20"/>
      <c r="H10" s="20"/>
    </row>
    <row r="11" ht="19.5" customHeight="1">
      <c r="A11" s="1"/>
      <c r="B11" s="12">
        <f t="array" ref="B11:H11">GünlerVeHaftalar+DATE(TakvimYılı,3,1)-WEEKDAY(DATE(TakvimYılı,3,1),(HaftaBaşlangıcı="Pazartesi")+1)+29</f>
        <v>46104</v>
      </c>
      <c r="C11" s="12">
        <v>46105.0</v>
      </c>
      <c r="D11" s="12">
        <v>46106.0</v>
      </c>
      <c r="E11" s="12">
        <v>46107.0</v>
      </c>
      <c r="F11" s="12">
        <v>46108.0</v>
      </c>
      <c r="G11" s="12">
        <v>46109.0</v>
      </c>
      <c r="H11" s="12">
        <v>46110.0</v>
      </c>
    </row>
    <row r="12" ht="57.75" customHeight="1">
      <c r="A12" s="1"/>
      <c r="B12" s="17" t="s">
        <v>9</v>
      </c>
      <c r="C12" s="17" t="s">
        <v>8</v>
      </c>
      <c r="D12" s="17" t="s">
        <v>10</v>
      </c>
      <c r="E12" s="24"/>
      <c r="F12" s="24"/>
      <c r="G12" s="27"/>
    </row>
    <row r="13" ht="19.5" customHeight="1">
      <c r="A13" s="1"/>
      <c r="B13" s="18">
        <f t="array" ref="B13:C13">GünlerVeHaftalar+DATE(TakvimYılı,3,1)-WEEKDAY(DATE(TakvimYılı,3,1),(HaftaBaşlangıcı="Pazartesi")+1)+36</f>
        <v>46111</v>
      </c>
      <c r="C13" s="18">
        <v>46112.0</v>
      </c>
      <c r="D13" s="28" t="s">
        <v>11</v>
      </c>
      <c r="E13" s="29"/>
      <c r="F13" s="30"/>
      <c r="G13" s="30"/>
      <c r="H13" s="31"/>
    </row>
    <row r="14" ht="57.75" customHeight="1">
      <c r="A14" s="1"/>
      <c r="B14" s="20"/>
      <c r="C14" s="20"/>
      <c r="D14" s="32"/>
      <c r="E14" s="33"/>
      <c r="F14" s="34"/>
      <c r="G14" s="34"/>
      <c r="H14" s="35"/>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3D175"/>
    <pageSetUpPr fitToPage="1"/>
  </sheetPr>
  <sheetViews>
    <sheetView showGridLines="0" workbookViewId="0"/>
  </sheetViews>
  <sheetFormatPr customHeight="1" defaultColWidth="12.63" defaultRowHeight="15.0"/>
  <cols>
    <col customWidth="1" min="1" max="1" width="2.63"/>
    <col customWidth="1" min="2" max="2" width="18.13"/>
    <col customWidth="1" min="3" max="8" width="17.63"/>
    <col customWidth="1" min="9" max="26" width="8.75"/>
  </cols>
  <sheetData>
    <row r="1" ht="59.25" customHeight="1">
      <c r="A1" s="1"/>
      <c r="B1" s="3" t="str">
        <f>"Nisan "&amp;TakvimYılı</f>
        <v>Nisan 2026</v>
      </c>
      <c r="C1" s="3"/>
      <c r="D1" s="3"/>
      <c r="E1" s="4"/>
      <c r="F1" s="4"/>
      <c r="G1" s="4"/>
      <c r="H1" s="6"/>
    </row>
    <row r="2" ht="21.75" customHeight="1">
      <c r="A2" s="1"/>
      <c r="B2" s="8" t="str">
        <f>IF(HaftaBaşlangıcı="PAZAR", "PAZAR","PAZARTESİ")</f>
        <v>PAZARTESİ</v>
      </c>
      <c r="C2" s="8" t="str">
        <f t="shared" ref="C2:H2" si="1">UPPER(TEXT(C3,"gggg"))</f>
        <v>GGGG</v>
      </c>
      <c r="D2" s="8" t="str">
        <f t="shared" si="1"/>
        <v>GGGG</v>
      </c>
      <c r="E2" s="8" t="str">
        <f t="shared" si="1"/>
        <v>GGGG</v>
      </c>
      <c r="F2" s="8" t="str">
        <f t="shared" si="1"/>
        <v>GGGG</v>
      </c>
      <c r="G2" s="8" t="str">
        <f t="shared" si="1"/>
        <v>GGGG</v>
      </c>
      <c r="H2" s="8" t="str">
        <f t="shared" si="1"/>
        <v>GGGG</v>
      </c>
    </row>
    <row r="3" ht="19.5" customHeight="1">
      <c r="A3" s="1"/>
      <c r="B3" s="12">
        <f t="array" ref="B3:H3">GünlerVeHaftalar+DATE(TakvimYılı,4,1)-WEEKDAY(DATE(TakvimYılı,4,1),(HaftaBaşlangıcı="Pazartesi")+1)+1</f>
        <v>46111</v>
      </c>
      <c r="C3" s="12">
        <v>46112.0</v>
      </c>
      <c r="D3" s="12">
        <v>46113.0</v>
      </c>
      <c r="E3" s="12">
        <v>46114.0</v>
      </c>
      <c r="F3" s="12">
        <v>46115.0</v>
      </c>
      <c r="G3" s="12">
        <v>46116.0</v>
      </c>
      <c r="H3" s="12">
        <v>46117.0</v>
      </c>
    </row>
    <row r="4" ht="57.75" customHeight="1">
      <c r="A4" s="1"/>
      <c r="B4" s="15"/>
      <c r="C4" s="16"/>
      <c r="D4" s="15"/>
      <c r="E4" s="17"/>
      <c r="F4" s="17"/>
      <c r="G4" s="1"/>
      <c r="H4" s="1"/>
    </row>
    <row r="5" ht="19.5" customHeight="1">
      <c r="A5" s="1"/>
      <c r="B5" s="18">
        <f t="array" ref="B5:H5">GünlerVeHaftalar+DATE(TakvimYılı,4,1)-WEEKDAY(DATE(TakvimYılı,4,1),(HaftaBaşlangıcı="Pazartesi")+1)+8</f>
        <v>46118</v>
      </c>
      <c r="C5" s="18">
        <v>46119.0</v>
      </c>
      <c r="D5" s="18">
        <v>46120.0</v>
      </c>
      <c r="E5" s="18">
        <v>46121.0</v>
      </c>
      <c r="F5" s="18">
        <v>46122.0</v>
      </c>
      <c r="G5" s="18">
        <v>46123.0</v>
      </c>
      <c r="H5" s="18">
        <v>46124.0</v>
      </c>
    </row>
    <row r="6" ht="57.75" customHeight="1">
      <c r="A6" s="1"/>
      <c r="B6" s="22"/>
      <c r="C6" s="17"/>
      <c r="D6" s="19"/>
      <c r="E6" s="17"/>
      <c r="F6" s="17"/>
      <c r="G6" s="20"/>
      <c r="H6" s="20"/>
    </row>
    <row r="7" ht="19.5" customHeight="1">
      <c r="A7" s="1"/>
      <c r="B7" s="12">
        <f t="array" ref="B7:H7">GünlerVeHaftalar+DATE(TakvimYılı,4,1)-WEEKDAY(DATE(TakvimYılı,4,1),(HaftaBaşlangıcı="Pazartesi")+1)+15</f>
        <v>46125</v>
      </c>
      <c r="C7" s="12">
        <v>46126.0</v>
      </c>
      <c r="D7" s="12">
        <v>46127.0</v>
      </c>
      <c r="E7" s="12">
        <v>46128.0</v>
      </c>
      <c r="F7" s="12">
        <v>46129.0</v>
      </c>
      <c r="G7" s="12">
        <v>46130.0</v>
      </c>
      <c r="H7" s="12">
        <v>46131.0</v>
      </c>
    </row>
    <row r="8" ht="57.75" customHeight="1">
      <c r="A8" s="1"/>
      <c r="B8" s="17"/>
      <c r="C8" s="17"/>
      <c r="D8" s="17"/>
      <c r="E8" s="19"/>
      <c r="F8" s="19"/>
      <c r="G8" s="1"/>
      <c r="H8" s="1"/>
    </row>
    <row r="9" ht="19.5" customHeight="1">
      <c r="A9" s="1"/>
      <c r="B9" s="18">
        <f t="array" ref="B9:H9">GünlerVeHaftalar+DATE(TakvimYılı,4,1)-WEEKDAY(DATE(TakvimYılı,4,1),(HaftaBaşlangıcı="Pazartesi")+1)+22</f>
        <v>46132</v>
      </c>
      <c r="C9" s="18">
        <v>46133.0</v>
      </c>
      <c r="D9" s="18">
        <v>46134.0</v>
      </c>
      <c r="E9" s="18">
        <v>46135.0</v>
      </c>
      <c r="F9" s="18">
        <v>46136.0</v>
      </c>
      <c r="G9" s="18">
        <v>46137.0</v>
      </c>
      <c r="H9" s="18">
        <v>46138.0</v>
      </c>
    </row>
    <row r="10" ht="57.75" customHeight="1">
      <c r="A10" s="1"/>
      <c r="B10" s="17"/>
      <c r="C10" s="17"/>
      <c r="D10" s="27"/>
      <c r="E10" s="17"/>
      <c r="F10" s="17"/>
      <c r="G10" s="20"/>
      <c r="H10" s="20"/>
    </row>
    <row r="11" ht="19.5" customHeight="1">
      <c r="A11" s="1"/>
      <c r="B11" s="12">
        <f t="array" ref="B11:H11">GünlerVeHaftalar+DATE(TakvimYılı,4,1)-WEEKDAY(DATE(TakvimYılı,4,1),(HaftaBaşlangıcı="Pazartesi")+1)+29</f>
        <v>46139</v>
      </c>
      <c r="C11" s="12">
        <v>46140.0</v>
      </c>
      <c r="D11" s="12">
        <v>46141.0</v>
      </c>
      <c r="E11" s="12">
        <v>46142.0</v>
      </c>
      <c r="F11" s="12">
        <v>46143.0</v>
      </c>
      <c r="G11" s="12">
        <v>46144.0</v>
      </c>
      <c r="H11" s="12">
        <v>46145.0</v>
      </c>
    </row>
    <row r="12" ht="57.75" customHeight="1">
      <c r="A12" s="1"/>
      <c r="B12" s="17"/>
      <c r="C12" s="22"/>
      <c r="D12" s="19"/>
      <c r="E12" s="27"/>
      <c r="F12" s="17"/>
      <c r="G12" s="1"/>
      <c r="H12" s="1"/>
    </row>
    <row r="13" ht="19.5" customHeight="1">
      <c r="A13" s="1"/>
      <c r="B13" s="18">
        <f t="array" ref="B13:C13">GünlerVeHaftalar+DATE(TakvimYılı,4,1)-WEEKDAY(DATE(TakvimYılı,4,1),(HaftaBaşlangıcı="Pazartesi")+1)+36</f>
        <v>46146</v>
      </c>
      <c r="C13" s="18">
        <v>46147.0</v>
      </c>
      <c r="D13" s="28" t="s">
        <v>11</v>
      </c>
      <c r="E13" s="29"/>
      <c r="F13" s="30"/>
      <c r="G13" s="30"/>
      <c r="H13" s="31"/>
    </row>
    <row r="14" ht="57.75" customHeight="1">
      <c r="A14" s="1"/>
      <c r="B14" s="20"/>
      <c r="C14" s="20"/>
      <c r="D14" s="32"/>
      <c r="E14" s="33"/>
      <c r="F14" s="34"/>
      <c r="G14" s="34"/>
      <c r="H14" s="35"/>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1E0A3"/>
    <pageSetUpPr fitToPage="1"/>
  </sheetPr>
  <sheetViews>
    <sheetView showGridLines="0" workbookViewId="0"/>
  </sheetViews>
  <sheetFormatPr customHeight="1" defaultColWidth="12.63" defaultRowHeight="15.0"/>
  <cols>
    <col customWidth="1" min="1" max="1" width="2.63"/>
    <col customWidth="1" min="2" max="2" width="18.13"/>
    <col customWidth="1" min="3" max="8" width="17.63"/>
    <col customWidth="1" min="9" max="26" width="8.75"/>
  </cols>
  <sheetData>
    <row r="1" ht="59.25" customHeight="1">
      <c r="A1" s="1"/>
      <c r="B1" s="3" t="str">
        <f>"Mayıs "&amp;TakvimYılı</f>
        <v>Mayıs 2026</v>
      </c>
      <c r="C1" s="3"/>
      <c r="D1" s="3"/>
      <c r="E1" s="4"/>
      <c r="F1" s="4"/>
      <c r="G1" s="4"/>
      <c r="H1" s="6"/>
    </row>
    <row r="2" ht="21.75" customHeight="1">
      <c r="A2" s="1"/>
      <c r="B2" s="8" t="str">
        <f>IF(HaftaBaşlangıcı="PAZAR", "PAZAR","PAZARTESİ")</f>
        <v>PAZARTESİ</v>
      </c>
      <c r="C2" s="8" t="str">
        <f t="shared" ref="C2:H2" si="1">UPPER(TEXT(C3,"gggg"))</f>
        <v>GGGG</v>
      </c>
      <c r="D2" s="8" t="str">
        <f t="shared" si="1"/>
        <v>GGGG</v>
      </c>
      <c r="E2" s="8" t="str">
        <f t="shared" si="1"/>
        <v>GGGG</v>
      </c>
      <c r="F2" s="8" t="str">
        <f t="shared" si="1"/>
        <v>GGGG</v>
      </c>
      <c r="G2" s="8" t="str">
        <f t="shared" si="1"/>
        <v>GGGG</v>
      </c>
      <c r="H2" s="8" t="str">
        <f t="shared" si="1"/>
        <v>GGGG</v>
      </c>
    </row>
    <row r="3" ht="19.5" customHeight="1">
      <c r="A3" s="1"/>
      <c r="B3" s="12">
        <f t="array" ref="B3:H3">GünlerVeHaftalar+DATE(TakvimYılı,5,1)-WEEKDAY(DATE(TakvimYılı,5,1),(HaftaBaşlangıcı="Pazartesi")+1)+1</f>
        <v>46139</v>
      </c>
      <c r="C3" s="12">
        <v>46140.0</v>
      </c>
      <c r="D3" s="12">
        <v>46141.0</v>
      </c>
      <c r="E3" s="12">
        <v>46142.0</v>
      </c>
      <c r="F3" s="12">
        <v>46143.0</v>
      </c>
      <c r="G3" s="12">
        <v>46144.0</v>
      </c>
      <c r="H3" s="12">
        <v>46145.0</v>
      </c>
    </row>
    <row r="4" ht="57.75" customHeight="1">
      <c r="A4" s="1"/>
      <c r="B4" s="17"/>
      <c r="C4" s="22"/>
      <c r="D4" s="19"/>
      <c r="E4" s="27"/>
      <c r="F4" s="17"/>
      <c r="G4" s="1"/>
      <c r="H4" s="1"/>
    </row>
    <row r="5" ht="19.5" customHeight="1">
      <c r="A5" s="1"/>
      <c r="B5" s="18">
        <f t="array" ref="B5:H5">GünlerVeHaftalar+DATE(TakvimYılı,5,1)-WEEKDAY(DATE(TakvimYılı,5,1),(HaftaBaşlangıcı="Pazartesi")+1)+8</f>
        <v>46146</v>
      </c>
      <c r="C5" s="18">
        <v>46147.0</v>
      </c>
      <c r="D5" s="18">
        <v>46148.0</v>
      </c>
      <c r="E5" s="18">
        <v>46149.0</v>
      </c>
      <c r="F5" s="18">
        <v>46150.0</v>
      </c>
      <c r="G5" s="18">
        <v>46151.0</v>
      </c>
      <c r="H5" s="18">
        <v>46152.0</v>
      </c>
    </row>
    <row r="6" ht="57.75" customHeight="1">
      <c r="A6" s="1"/>
      <c r="B6" s="36"/>
      <c r="C6" s="17"/>
      <c r="D6" s="17"/>
      <c r="E6" s="17"/>
      <c r="F6" s="24"/>
      <c r="G6" s="20"/>
      <c r="H6" s="20"/>
    </row>
    <row r="7" ht="19.5" customHeight="1">
      <c r="A7" s="1"/>
      <c r="B7" s="12">
        <f t="array" ref="B7:H7">GünlerVeHaftalar+DATE(TakvimYılı,5,1)-WEEKDAY(DATE(TakvimYılı,5,1),(HaftaBaşlangıcı="Pazartesi")+1)+15</f>
        <v>46153</v>
      </c>
      <c r="C7" s="12">
        <v>46154.0</v>
      </c>
      <c r="D7" s="12">
        <v>46155.0</v>
      </c>
      <c r="E7" s="12">
        <v>46156.0</v>
      </c>
      <c r="F7" s="12">
        <v>46157.0</v>
      </c>
      <c r="G7" s="12">
        <v>46158.0</v>
      </c>
      <c r="H7" s="12">
        <v>46159.0</v>
      </c>
    </row>
    <row r="8" ht="57.75" customHeight="1">
      <c r="A8" s="1"/>
      <c r="B8" s="26"/>
      <c r="C8" s="36"/>
      <c r="D8" s="22"/>
      <c r="E8" s="22"/>
      <c r="F8" s="26"/>
      <c r="G8" s="1"/>
      <c r="H8" s="1"/>
    </row>
    <row r="9" ht="19.5" customHeight="1">
      <c r="A9" s="1"/>
      <c r="B9" s="18">
        <f t="array" ref="B9:H9">GünlerVeHaftalar+DATE(TakvimYılı,5,1)-WEEKDAY(DATE(TakvimYılı,5,1),(HaftaBaşlangıcı="Pazartesi")+1)+22</f>
        <v>46160</v>
      </c>
      <c r="C9" s="18">
        <v>46161.0</v>
      </c>
      <c r="D9" s="18">
        <v>46162.0</v>
      </c>
      <c r="E9" s="18">
        <v>46163.0</v>
      </c>
      <c r="F9" s="18">
        <v>46164.0</v>
      </c>
      <c r="G9" s="18">
        <v>46165.0</v>
      </c>
      <c r="H9" s="18">
        <v>46166.0</v>
      </c>
    </row>
    <row r="10" ht="57.75" customHeight="1">
      <c r="A10" s="1"/>
      <c r="B10" s="27"/>
      <c r="C10" s="19"/>
      <c r="D10" s="17"/>
      <c r="E10" s="36"/>
      <c r="F10" s="26"/>
      <c r="G10" s="20"/>
      <c r="H10" s="20"/>
    </row>
    <row r="11" ht="19.5" customHeight="1">
      <c r="A11" s="1"/>
      <c r="B11" s="12">
        <f t="array" ref="B11:H11">GünlerVeHaftalar+DATE(TakvimYılı,5,1)-WEEKDAY(DATE(TakvimYılı,5,1),(HaftaBaşlangıcı="Pazartesi")+1)+29</f>
        <v>46167</v>
      </c>
      <c r="C11" s="12">
        <v>46168.0</v>
      </c>
      <c r="D11" s="12">
        <v>46169.0</v>
      </c>
      <c r="E11" s="12">
        <v>46170.0</v>
      </c>
      <c r="F11" s="12">
        <v>46171.0</v>
      </c>
      <c r="G11" s="12">
        <v>46172.0</v>
      </c>
      <c r="H11" s="12">
        <v>46173.0</v>
      </c>
    </row>
    <row r="12" ht="57.75" customHeight="1">
      <c r="A12" s="1"/>
      <c r="B12" s="24"/>
      <c r="C12" s="22"/>
      <c r="D12" s="22"/>
      <c r="E12" s="26"/>
      <c r="F12" s="26"/>
      <c r="G12" s="1"/>
      <c r="H12" s="1"/>
    </row>
    <row r="13" ht="19.5" customHeight="1">
      <c r="A13" s="1"/>
      <c r="B13" s="18">
        <f t="array" ref="B13:C13">GünlerVeHaftalar+DATE(TakvimYılı,5,1)-WEEKDAY(DATE(TakvimYılı,5,1),(HaftaBaşlangıcı="Pazartesi")+1)+36</f>
        <v>46174</v>
      </c>
      <c r="C13" s="18">
        <v>46175.0</v>
      </c>
      <c r="D13" s="28" t="s">
        <v>11</v>
      </c>
      <c r="E13" s="29"/>
      <c r="F13" s="30"/>
      <c r="G13" s="30"/>
      <c r="H13" s="31"/>
    </row>
    <row r="14" ht="7.5" customHeight="1">
      <c r="A14" s="1"/>
      <c r="B14" s="20"/>
      <c r="C14" s="20"/>
      <c r="D14" s="32"/>
      <c r="E14" s="37"/>
      <c r="H14" s="38"/>
    </row>
    <row r="15" hidden="1">
      <c r="E15" s="33"/>
      <c r="F15" s="34"/>
      <c r="G15" s="34"/>
      <c r="H15" s="35"/>
    </row>
    <row r="16">
      <c r="E16" s="20"/>
      <c r="F16" s="20"/>
      <c r="G16" s="20"/>
      <c r="H16" s="20"/>
    </row>
    <row r="17">
      <c r="E17" s="1"/>
      <c r="F17" s="1"/>
      <c r="G17" s="1"/>
      <c r="H17" s="1"/>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3:D14"/>
    <mergeCell ref="E13:H15"/>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0EFD1"/>
    <pageSetUpPr fitToPage="1"/>
  </sheetPr>
  <sheetViews>
    <sheetView showGridLines="0" workbookViewId="0"/>
  </sheetViews>
  <sheetFormatPr customHeight="1" defaultColWidth="12.63" defaultRowHeight="15.0"/>
  <cols>
    <col customWidth="1" min="1" max="1" width="2.63"/>
    <col customWidth="1" min="2" max="2" width="18.13"/>
    <col customWidth="1" min="3" max="8" width="17.63"/>
    <col customWidth="1" min="9" max="26" width="8.75"/>
  </cols>
  <sheetData>
    <row r="1" ht="59.25" customHeight="1">
      <c r="A1" s="1"/>
      <c r="B1" s="3" t="str">
        <f>"Haziran "&amp;TakvimYılı</f>
        <v>Haziran 2026</v>
      </c>
      <c r="C1" s="3"/>
      <c r="D1" s="3"/>
      <c r="E1" s="4"/>
      <c r="F1" s="4"/>
      <c r="G1" s="4"/>
      <c r="H1" s="6"/>
    </row>
    <row r="2" ht="21.75" customHeight="1">
      <c r="A2" s="1"/>
      <c r="B2" s="8" t="str">
        <f>IF(HaftaBaşlangıcı="PAZAR", "PAZAR","PAZARTESİ")</f>
        <v>PAZARTESİ</v>
      </c>
      <c r="C2" s="8" t="str">
        <f t="shared" ref="C2:H2" si="1">UPPER(TEXT(C3,"gggg"))</f>
        <v>GGGG</v>
      </c>
      <c r="D2" s="8" t="str">
        <f t="shared" si="1"/>
        <v>GGGG</v>
      </c>
      <c r="E2" s="8" t="str">
        <f t="shared" si="1"/>
        <v>GGGG</v>
      </c>
      <c r="F2" s="8" t="str">
        <f t="shared" si="1"/>
        <v>GGGG</v>
      </c>
      <c r="G2" s="8" t="str">
        <f t="shared" si="1"/>
        <v>GGGG</v>
      </c>
      <c r="H2" s="8" t="str">
        <f t="shared" si="1"/>
        <v>GGGG</v>
      </c>
    </row>
    <row r="3" ht="19.5" customHeight="1">
      <c r="A3" s="1"/>
      <c r="B3" s="12">
        <f t="array" ref="B3:H3">GünlerVeHaftalar+DATE(TakvimYılı,6,1)-WEEKDAY(DATE(TakvimYılı,6,1),(HaftaBaşlangıcı="Pazartesi")+1)+1</f>
        <v>46174</v>
      </c>
      <c r="C3" s="12">
        <v>46175.0</v>
      </c>
      <c r="D3" s="12">
        <v>46176.0</v>
      </c>
      <c r="E3" s="12">
        <v>46177.0</v>
      </c>
      <c r="F3" s="12">
        <v>46178.0</v>
      </c>
      <c r="G3" s="12">
        <v>46179.0</v>
      </c>
      <c r="H3" s="12">
        <v>46180.0</v>
      </c>
    </row>
    <row r="4" ht="57.75" customHeight="1">
      <c r="A4" s="1"/>
      <c r="B4" s="1"/>
      <c r="C4" s="1"/>
      <c r="D4" s="1"/>
      <c r="E4" s="1"/>
      <c r="F4" s="1"/>
      <c r="G4" s="1"/>
      <c r="H4" s="1"/>
    </row>
    <row r="5" ht="19.5" customHeight="1">
      <c r="A5" s="1"/>
      <c r="B5" s="18">
        <f t="array" ref="B5:H5">GünlerVeHaftalar+DATE(TakvimYılı,6,1)-WEEKDAY(DATE(TakvimYılı,6,1),(HaftaBaşlangıcı="Pazartesi")+1)+8</f>
        <v>46181</v>
      </c>
      <c r="C5" s="18">
        <v>46182.0</v>
      </c>
      <c r="D5" s="18">
        <v>46183.0</v>
      </c>
      <c r="E5" s="18">
        <v>46184.0</v>
      </c>
      <c r="F5" s="18">
        <v>46185.0</v>
      </c>
      <c r="G5" s="18">
        <v>46186.0</v>
      </c>
      <c r="H5" s="18">
        <v>46187.0</v>
      </c>
    </row>
    <row r="6" ht="57.75" customHeight="1">
      <c r="A6" s="1"/>
      <c r="B6" s="26"/>
      <c r="C6" s="26"/>
      <c r="D6" s="26"/>
      <c r="E6" s="27"/>
      <c r="F6" s="27"/>
      <c r="G6" s="27"/>
      <c r="H6" s="20"/>
    </row>
    <row r="7" ht="19.5" customHeight="1">
      <c r="A7" s="1"/>
      <c r="B7" s="12">
        <f t="array" ref="B7:H7">GünlerVeHaftalar+DATE(TakvimYılı,6,1)-WEEKDAY(DATE(TakvimYılı,6,1),(HaftaBaşlangıcı="Pazartesi")+1)+15</f>
        <v>46188</v>
      </c>
      <c r="C7" s="12">
        <v>46189.0</v>
      </c>
      <c r="D7" s="12">
        <v>46190.0</v>
      </c>
      <c r="E7" s="12">
        <v>46191.0</v>
      </c>
      <c r="F7" s="12">
        <v>46192.0</v>
      </c>
      <c r="G7" s="12">
        <v>46193.0</v>
      </c>
      <c r="H7" s="12">
        <v>46194.0</v>
      </c>
    </row>
    <row r="8" ht="57.75" customHeight="1">
      <c r="A8" s="1"/>
      <c r="B8" s="27"/>
      <c r="C8" s="26"/>
      <c r="D8" s="26"/>
      <c r="E8" s="19"/>
      <c r="F8" s="17"/>
      <c r="H8" s="1"/>
    </row>
    <row r="9" ht="19.5" customHeight="1">
      <c r="A9" s="1"/>
      <c r="B9" s="18">
        <f t="array" ref="B9:H9">GünlerVeHaftalar+DATE(TakvimYılı,6,1)-WEEKDAY(DATE(TakvimYılı,6,1),(HaftaBaşlangıcı="Pazartesi")+1)+22</f>
        <v>46195</v>
      </c>
      <c r="C9" s="18">
        <v>46196.0</v>
      </c>
      <c r="D9" s="18">
        <v>46197.0</v>
      </c>
      <c r="E9" s="18">
        <v>46198.0</v>
      </c>
      <c r="F9" s="18">
        <v>46199.0</v>
      </c>
      <c r="G9" s="18">
        <v>46200.0</v>
      </c>
      <c r="H9" s="18">
        <v>46201.0</v>
      </c>
    </row>
    <row r="10" ht="57.75" customHeight="1">
      <c r="A10" s="1"/>
      <c r="B10" s="17"/>
      <c r="C10" s="24"/>
      <c r="D10" s="39"/>
      <c r="E10" s="39"/>
      <c r="G10" s="20"/>
      <c r="H10" s="20"/>
    </row>
    <row r="11" ht="19.5" customHeight="1">
      <c r="A11" s="1"/>
      <c r="B11" s="12">
        <f t="array" ref="B11:H11">GünlerVeHaftalar+DATE(TakvimYılı,6,1)-WEEKDAY(DATE(TakvimYılı,6,1),(HaftaBaşlangıcı="Pazartesi")+1)+29</f>
        <v>46202</v>
      </c>
      <c r="C11" s="12">
        <v>46203.0</v>
      </c>
      <c r="D11" s="12">
        <v>46204.0</v>
      </c>
      <c r="E11" s="12">
        <v>46205.0</v>
      </c>
      <c r="F11" s="12">
        <v>46206.0</v>
      </c>
      <c r="G11" s="12">
        <v>46207.0</v>
      </c>
      <c r="H11" s="12">
        <v>46208.0</v>
      </c>
    </row>
    <row r="12" ht="57.75" customHeight="1">
      <c r="A12" s="1"/>
      <c r="F12" s="26"/>
      <c r="G12" s="1"/>
      <c r="H12" s="1"/>
    </row>
    <row r="13" ht="19.5" customHeight="1">
      <c r="A13" s="1"/>
      <c r="B13" s="18">
        <f t="array" ref="B13:C13">GünlerVeHaftalar+DATE(TakvimYılı,6,1)-WEEKDAY(DATE(TakvimYılı,6,1),(HaftaBaşlangıcı="Pazartesi")+1)+36</f>
        <v>46209</v>
      </c>
      <c r="C13" s="18">
        <v>46210.0</v>
      </c>
      <c r="D13" s="28" t="s">
        <v>11</v>
      </c>
      <c r="E13" s="29"/>
      <c r="F13" s="30"/>
      <c r="G13" s="30"/>
      <c r="H13" s="31"/>
    </row>
    <row r="14" ht="6.0" customHeight="1">
      <c r="A14" s="1"/>
      <c r="B14" s="18"/>
      <c r="C14" s="18"/>
      <c r="D14" s="40"/>
      <c r="E14" s="37"/>
      <c r="H14" s="38"/>
      <c r="I14" s="1"/>
      <c r="J14" s="1"/>
      <c r="K14" s="1"/>
      <c r="L14" s="1"/>
      <c r="M14" s="1"/>
      <c r="N14" s="1"/>
      <c r="O14" s="1"/>
      <c r="P14" s="1"/>
      <c r="Q14" s="1"/>
      <c r="R14" s="1"/>
      <c r="S14" s="1"/>
      <c r="T14" s="1"/>
      <c r="U14" s="1"/>
      <c r="V14" s="1"/>
      <c r="W14" s="1"/>
      <c r="X14" s="1"/>
      <c r="Y14" s="1"/>
      <c r="Z14" s="1"/>
    </row>
    <row r="15" ht="8.25" customHeight="1">
      <c r="A15" s="1"/>
      <c r="B15" s="20"/>
      <c r="C15" s="20"/>
      <c r="D15" s="32"/>
      <c r="E15" s="33"/>
      <c r="F15" s="34"/>
      <c r="G15" s="34"/>
      <c r="H15" s="35"/>
    </row>
    <row r="16" ht="18.75" customHeight="1">
      <c r="A16" s="1"/>
      <c r="B16" s="20"/>
      <c r="C16" s="20"/>
      <c r="D16" s="41"/>
      <c r="E16" s="20"/>
      <c r="F16" s="20"/>
      <c r="G16" s="20"/>
      <c r="H16" s="20"/>
      <c r="I16" s="1"/>
      <c r="J16" s="1"/>
      <c r="K16" s="1"/>
      <c r="L16" s="1"/>
      <c r="M16" s="1"/>
      <c r="N16" s="1"/>
      <c r="O16" s="1"/>
      <c r="P16" s="1"/>
      <c r="Q16" s="1"/>
      <c r="R16" s="1"/>
      <c r="S16" s="1"/>
      <c r="T16" s="1"/>
      <c r="U16" s="1"/>
      <c r="V16" s="1"/>
      <c r="W16" s="1"/>
      <c r="X16" s="1"/>
      <c r="Y16" s="1"/>
      <c r="Z16" s="1"/>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3:D15"/>
    <mergeCell ref="E13:H15"/>
  </mergeCells>
  <conditionalFormatting sqref="B3:G3">
    <cfRule type="expression" dxfId="0" priority="1">
      <formula>DAY(B3)&gt;8</formula>
    </cfRule>
  </conditionalFormatting>
  <conditionalFormatting sqref="B11:H11 B13:C14">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6F6F1"/>
    <pageSetUpPr fitToPage="1"/>
  </sheetPr>
  <sheetViews>
    <sheetView showGridLines="0" workbookViewId="0"/>
  </sheetViews>
  <sheetFormatPr customHeight="1" defaultColWidth="12.63" defaultRowHeight="15.0"/>
  <cols>
    <col customWidth="1" min="1" max="1" width="2.63"/>
    <col customWidth="1" min="2" max="2" width="18.13"/>
    <col customWidth="1" min="3" max="8" width="17.63"/>
    <col customWidth="1" min="9" max="26" width="8.75"/>
  </cols>
  <sheetData>
    <row r="1" ht="59.25" customHeight="1">
      <c r="A1" s="1"/>
      <c r="B1" s="3" t="str">
        <f>"Temmuz "&amp;TakvimYılı</f>
        <v>Temmuz 2026</v>
      </c>
      <c r="C1" s="3"/>
      <c r="D1" s="3"/>
      <c r="E1" s="4"/>
      <c r="F1" s="4"/>
      <c r="G1" s="4"/>
      <c r="H1" s="6"/>
    </row>
    <row r="2" ht="21.75" customHeight="1">
      <c r="A2" s="1"/>
      <c r="B2" s="8" t="str">
        <f>IF(HaftaBaşlangıcı="PAZAR", "PAZAR","PAZARTESİ")</f>
        <v>PAZARTESİ</v>
      </c>
      <c r="C2" s="8" t="str">
        <f t="shared" ref="C2:H2" si="1">UPPER(TEXT(C3,"gggg"))</f>
        <v>GGGG</v>
      </c>
      <c r="D2" s="8" t="str">
        <f t="shared" si="1"/>
        <v>GGGG</v>
      </c>
      <c r="E2" s="8" t="str">
        <f t="shared" si="1"/>
        <v>GGGG</v>
      </c>
      <c r="F2" s="8" t="str">
        <f t="shared" si="1"/>
        <v>GGGG</v>
      </c>
      <c r="G2" s="8" t="str">
        <f t="shared" si="1"/>
        <v>GGGG</v>
      </c>
      <c r="H2" s="8" t="str">
        <f t="shared" si="1"/>
        <v>GGGG</v>
      </c>
    </row>
    <row r="3" ht="19.5" customHeight="1">
      <c r="A3" s="1"/>
      <c r="B3" s="12">
        <f t="array" ref="B3:H3">GünlerVeHaftalar+DATE(TakvimYılı,7,1)-WEEKDAY(DATE(TakvimYılı,7,1),(HaftaBaşlangıcı="Pazartesi")+1)+1</f>
        <v>46202</v>
      </c>
      <c r="C3" s="12">
        <v>46203.0</v>
      </c>
      <c r="D3" s="12">
        <v>46204.0</v>
      </c>
      <c r="E3" s="12">
        <v>46205.0</v>
      </c>
      <c r="F3" s="12">
        <v>46206.0</v>
      </c>
      <c r="G3" s="12">
        <v>46207.0</v>
      </c>
      <c r="H3" s="12">
        <v>46208.0</v>
      </c>
    </row>
    <row r="4" ht="57.75" customHeight="1">
      <c r="A4" s="1"/>
      <c r="B4" s="1"/>
      <c r="C4" s="1"/>
      <c r="D4" s="1"/>
      <c r="E4" s="1"/>
      <c r="F4" s="1"/>
      <c r="G4" s="1"/>
      <c r="H4" s="1"/>
    </row>
    <row r="5" ht="19.5" customHeight="1">
      <c r="A5" s="1"/>
      <c r="B5" s="18">
        <f t="array" ref="B5:H5">GünlerVeHaftalar+DATE(TakvimYılı,7,1)-WEEKDAY(DATE(TakvimYılı,7,1),(HaftaBaşlangıcı="Pazartesi")+1)+8</f>
        <v>46209</v>
      </c>
      <c r="C5" s="18">
        <v>46210.0</v>
      </c>
      <c r="D5" s="18">
        <v>46211.0</v>
      </c>
      <c r="E5" s="18">
        <v>46212.0</v>
      </c>
      <c r="F5" s="18">
        <v>46213.0</v>
      </c>
      <c r="G5" s="18">
        <v>46214.0</v>
      </c>
      <c r="H5" s="18">
        <v>46215.0</v>
      </c>
    </row>
    <row r="6" ht="57.75" customHeight="1">
      <c r="A6" s="1"/>
      <c r="B6" s="20"/>
      <c r="C6" s="20"/>
      <c r="D6" s="20"/>
      <c r="E6" s="20"/>
      <c r="F6" s="20"/>
      <c r="G6" s="20"/>
      <c r="H6" s="20"/>
    </row>
    <row r="7" ht="19.5" customHeight="1">
      <c r="A7" s="1"/>
      <c r="B7" s="12">
        <f t="array" ref="B7:H7">GünlerVeHaftalar+DATE(TakvimYılı,7,1)-WEEKDAY(DATE(TakvimYılı,7,1),(HaftaBaşlangıcı="Pazartesi")+1)+15</f>
        <v>46216</v>
      </c>
      <c r="C7" s="12">
        <v>46217.0</v>
      </c>
      <c r="D7" s="12">
        <v>46218.0</v>
      </c>
      <c r="E7" s="12">
        <v>46219.0</v>
      </c>
      <c r="F7" s="12">
        <v>46220.0</v>
      </c>
      <c r="G7" s="12">
        <v>46221.0</v>
      </c>
      <c r="H7" s="12">
        <v>46222.0</v>
      </c>
    </row>
    <row r="8" ht="57.75" customHeight="1">
      <c r="A8" s="1"/>
      <c r="B8" s="1"/>
      <c r="C8" s="1"/>
      <c r="D8" s="1"/>
      <c r="E8" s="1"/>
      <c r="F8" s="1"/>
      <c r="G8" s="1"/>
      <c r="H8" s="1"/>
    </row>
    <row r="9" ht="19.5" customHeight="1">
      <c r="A9" s="1"/>
      <c r="B9" s="18">
        <f t="array" ref="B9:H9">GünlerVeHaftalar+DATE(TakvimYılı,7,1)-WEEKDAY(DATE(TakvimYılı,7,1),(HaftaBaşlangıcı="Pazartesi")+1)+22</f>
        <v>46223</v>
      </c>
      <c r="C9" s="18">
        <v>46224.0</v>
      </c>
      <c r="D9" s="18">
        <v>46225.0</v>
      </c>
      <c r="E9" s="18">
        <v>46226.0</v>
      </c>
      <c r="F9" s="18">
        <v>46227.0</v>
      </c>
      <c r="G9" s="18">
        <v>46228.0</v>
      </c>
      <c r="H9" s="18">
        <v>46229.0</v>
      </c>
    </row>
    <row r="10" ht="57.75" customHeight="1">
      <c r="A10" s="1"/>
      <c r="B10" s="20"/>
      <c r="C10" s="20"/>
      <c r="D10" s="20"/>
      <c r="E10" s="20"/>
      <c r="F10" s="20"/>
      <c r="G10" s="20"/>
      <c r="H10" s="20"/>
    </row>
    <row r="11" ht="19.5" customHeight="1">
      <c r="A11" s="1"/>
      <c r="B11" s="12">
        <f t="array" ref="B11:H11">GünlerVeHaftalar+DATE(TakvimYılı,7,1)-WEEKDAY(DATE(TakvimYılı,7,1),(HaftaBaşlangıcı="Pazartesi")+1)+29</f>
        <v>46230</v>
      </c>
      <c r="C11" s="12">
        <v>46231.0</v>
      </c>
      <c r="D11" s="12">
        <v>46232.0</v>
      </c>
      <c r="E11" s="12">
        <v>46233.0</v>
      </c>
      <c r="F11" s="12">
        <v>46234.0</v>
      </c>
      <c r="G11" s="12">
        <v>46235.0</v>
      </c>
      <c r="H11" s="12">
        <v>46236.0</v>
      </c>
    </row>
    <row r="12" ht="57.75" customHeight="1">
      <c r="A12" s="1"/>
      <c r="B12" s="1"/>
      <c r="C12" s="1"/>
      <c r="D12" s="1"/>
      <c r="E12" s="1"/>
      <c r="F12" s="1"/>
      <c r="G12" s="1"/>
      <c r="H12" s="1"/>
    </row>
    <row r="13" ht="19.5" customHeight="1">
      <c r="A13" s="1"/>
      <c r="B13" s="18">
        <f t="array" ref="B13:C13">GünlerVeHaftalar+DATE(TakvimYılı,7,1)-WEEKDAY(DATE(TakvimYılı,7,1),(HaftaBaşlangıcı="Pazartesi")+1)+36</f>
        <v>46237</v>
      </c>
      <c r="C13" s="18">
        <v>46238.0</v>
      </c>
      <c r="D13" s="28" t="s">
        <v>11</v>
      </c>
      <c r="E13" s="29"/>
      <c r="F13" s="30"/>
      <c r="G13" s="30"/>
      <c r="H13" s="31"/>
    </row>
    <row r="14" ht="57.75" customHeight="1">
      <c r="A14" s="1"/>
      <c r="B14" s="20"/>
      <c r="C14" s="20"/>
      <c r="D14" s="32"/>
      <c r="E14" s="33"/>
      <c r="F14" s="34"/>
      <c r="G14" s="34"/>
      <c r="H14" s="35"/>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2E2D3"/>
    <pageSetUpPr fitToPage="1"/>
  </sheetPr>
  <sheetViews>
    <sheetView showGridLines="0" workbookViewId="0"/>
  </sheetViews>
  <sheetFormatPr customHeight="1" defaultColWidth="12.63" defaultRowHeight="15.0"/>
  <cols>
    <col customWidth="1" min="1" max="1" width="2.63"/>
    <col customWidth="1" min="2" max="2" width="18.13"/>
    <col customWidth="1" min="3" max="8" width="17.63"/>
    <col customWidth="1" min="9" max="26" width="8.75"/>
  </cols>
  <sheetData>
    <row r="1" ht="59.25" customHeight="1">
      <c r="A1" s="1"/>
      <c r="B1" s="3" t="str">
        <f>"Ağustos "&amp;TakvimYılı</f>
        <v>Ağustos 2026</v>
      </c>
      <c r="C1" s="3"/>
      <c r="D1" s="3"/>
      <c r="E1" s="4"/>
      <c r="F1" s="4"/>
      <c r="G1" s="4"/>
      <c r="H1" s="6"/>
    </row>
    <row r="2" ht="21.75" customHeight="1">
      <c r="A2" s="1"/>
      <c r="B2" s="8" t="str">
        <f>IF(HaftaBaşlangıcı="PAZAR", "PAZAR","PAZARTESİ")</f>
        <v>PAZARTESİ</v>
      </c>
      <c r="C2" s="8" t="str">
        <f t="shared" ref="C2:H2" si="1">UPPER(TEXT(C3,"gggg"))</f>
        <v>GGGG</v>
      </c>
      <c r="D2" s="8" t="str">
        <f t="shared" si="1"/>
        <v>GGGG</v>
      </c>
      <c r="E2" s="8" t="str">
        <f t="shared" si="1"/>
        <v>GGGG</v>
      </c>
      <c r="F2" s="8" t="str">
        <f t="shared" si="1"/>
        <v>GGGG</v>
      </c>
      <c r="G2" s="8" t="str">
        <f t="shared" si="1"/>
        <v>GGGG</v>
      </c>
      <c r="H2" s="8" t="str">
        <f t="shared" si="1"/>
        <v>GGGG</v>
      </c>
    </row>
    <row r="3" ht="19.5" customHeight="1">
      <c r="A3" s="1"/>
      <c r="B3" s="12">
        <f t="array" ref="B3:H3">GünlerVeHaftalar+DATE(TakvimYılı,8,1)-WEEKDAY(DATE(TakvimYılı,8,1),(HaftaBaşlangıcı="Pazartesi")+1)+1</f>
        <v>46230</v>
      </c>
      <c r="C3" s="12">
        <v>46231.0</v>
      </c>
      <c r="D3" s="12">
        <v>46232.0</v>
      </c>
      <c r="E3" s="12">
        <v>46233.0</v>
      </c>
      <c r="F3" s="12">
        <v>46234.0</v>
      </c>
      <c r="G3" s="12">
        <v>46235.0</v>
      </c>
      <c r="H3" s="12">
        <v>46236.0</v>
      </c>
    </row>
    <row r="4" ht="57.75" customHeight="1">
      <c r="A4" s="1"/>
      <c r="B4" s="1"/>
      <c r="C4" s="1"/>
      <c r="D4" s="1"/>
      <c r="E4" s="1"/>
      <c r="F4" s="1"/>
      <c r="G4" s="1"/>
      <c r="H4" s="1"/>
    </row>
    <row r="5" ht="19.5" customHeight="1">
      <c r="A5" s="1"/>
      <c r="B5" s="18">
        <f t="array" ref="B5:H5">GünlerVeHaftalar+DATE(TakvimYılı,8,1)-WEEKDAY(DATE(TakvimYılı,8,1),(HaftaBaşlangıcı="Pazartesi")+1)+8</f>
        <v>46237</v>
      </c>
      <c r="C5" s="18">
        <v>46238.0</v>
      </c>
      <c r="D5" s="18">
        <v>46239.0</v>
      </c>
      <c r="E5" s="18">
        <v>46240.0</v>
      </c>
      <c r="F5" s="18">
        <v>46241.0</v>
      </c>
      <c r="G5" s="18">
        <v>46242.0</v>
      </c>
      <c r="H5" s="18">
        <v>46243.0</v>
      </c>
    </row>
    <row r="6" ht="57.75" customHeight="1">
      <c r="A6" s="1"/>
      <c r="B6" s="20"/>
      <c r="C6" s="20"/>
      <c r="D6" s="20"/>
      <c r="E6" s="20"/>
      <c r="F6" s="20"/>
      <c r="G6" s="20"/>
      <c r="H6" s="20"/>
    </row>
    <row r="7" ht="19.5" customHeight="1">
      <c r="A7" s="1"/>
      <c r="B7" s="12">
        <f t="array" ref="B7:H7">GünlerVeHaftalar+DATE(TakvimYılı,8,1)-WEEKDAY(DATE(TakvimYılı,8,1),(HaftaBaşlangıcı="Pazartesi")+1)+15</f>
        <v>46244</v>
      </c>
      <c r="C7" s="12">
        <v>46245.0</v>
      </c>
      <c r="D7" s="12">
        <v>46246.0</v>
      </c>
      <c r="E7" s="12">
        <v>46247.0</v>
      </c>
      <c r="F7" s="12">
        <v>46248.0</v>
      </c>
      <c r="G7" s="12">
        <v>46249.0</v>
      </c>
      <c r="H7" s="12">
        <v>46250.0</v>
      </c>
    </row>
    <row r="8" ht="57.75" customHeight="1">
      <c r="A8" s="1"/>
      <c r="B8" s="1"/>
      <c r="C8" s="1"/>
      <c r="D8" s="1"/>
      <c r="E8" s="1"/>
      <c r="F8" s="1"/>
      <c r="G8" s="1"/>
      <c r="H8" s="1"/>
    </row>
    <row r="9" ht="19.5" customHeight="1">
      <c r="A9" s="1"/>
      <c r="B9" s="18">
        <f t="array" ref="B9:H9">GünlerVeHaftalar+DATE(TakvimYılı,8,1)-WEEKDAY(DATE(TakvimYılı,8,1),(HaftaBaşlangıcı="Pazartesi")+1)+22</f>
        <v>46251</v>
      </c>
      <c r="C9" s="18">
        <v>46252.0</v>
      </c>
      <c r="D9" s="18">
        <v>46253.0</v>
      </c>
      <c r="E9" s="18">
        <v>46254.0</v>
      </c>
      <c r="F9" s="18">
        <v>46255.0</v>
      </c>
      <c r="G9" s="18">
        <v>46256.0</v>
      </c>
      <c r="H9" s="18">
        <v>46257.0</v>
      </c>
    </row>
    <row r="10" ht="57.75" customHeight="1">
      <c r="A10" s="1"/>
      <c r="B10" s="20"/>
      <c r="C10" s="20"/>
      <c r="D10" s="20"/>
      <c r="E10" s="20"/>
      <c r="F10" s="20"/>
      <c r="G10" s="20"/>
      <c r="H10" s="20"/>
    </row>
    <row r="11" ht="19.5" customHeight="1">
      <c r="A11" s="1"/>
      <c r="B11" s="12">
        <f t="array" ref="B11:H11">GünlerVeHaftalar+DATE(TakvimYılı,8,1)-WEEKDAY(DATE(TakvimYılı,8,1),(HaftaBaşlangıcı="Pazartesi")+1)+29</f>
        <v>46258</v>
      </c>
      <c r="C11" s="12">
        <v>46259.0</v>
      </c>
      <c r="D11" s="12">
        <v>46260.0</v>
      </c>
      <c r="E11" s="12">
        <v>46261.0</v>
      </c>
      <c r="F11" s="12">
        <v>46262.0</v>
      </c>
      <c r="G11" s="12">
        <v>46263.0</v>
      </c>
      <c r="H11" s="12">
        <v>46264.0</v>
      </c>
    </row>
    <row r="12" ht="57.75" customHeight="1">
      <c r="A12" s="1"/>
      <c r="B12" s="1"/>
      <c r="C12" s="1"/>
      <c r="D12" s="1"/>
      <c r="E12" s="1"/>
      <c r="F12" s="1"/>
      <c r="G12" s="1"/>
      <c r="H12" s="1"/>
    </row>
    <row r="13" ht="19.5" customHeight="1">
      <c r="A13" s="1"/>
      <c r="B13" s="18">
        <f t="array" ref="B13:C13">GünlerVeHaftalar+DATE(TakvimYılı,8,1)-WEEKDAY(DATE(TakvimYılı,8,1),(HaftaBaşlangıcı="Pazartesi")+1)+36</f>
        <v>46265</v>
      </c>
      <c r="C13" s="18">
        <v>46266.0</v>
      </c>
      <c r="D13" s="28" t="s">
        <v>11</v>
      </c>
      <c r="E13" s="29"/>
      <c r="F13" s="30"/>
      <c r="G13" s="30"/>
      <c r="H13" s="31"/>
    </row>
    <row r="14" ht="57.75" customHeight="1">
      <c r="A14" s="1"/>
      <c r="B14" s="20"/>
      <c r="C14" s="20"/>
      <c r="D14" s="32"/>
      <c r="E14" s="33"/>
      <c r="F14" s="34"/>
      <c r="G14" s="34"/>
      <c r="H14" s="35"/>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6C6A6"/>
    <pageSetUpPr fitToPage="1"/>
  </sheetPr>
  <sheetViews>
    <sheetView showGridLines="0" workbookViewId="0"/>
  </sheetViews>
  <sheetFormatPr customHeight="1" defaultColWidth="12.63" defaultRowHeight="15.0"/>
  <cols>
    <col customWidth="1" min="1" max="1" width="11.38"/>
    <col customWidth="1" min="2" max="2" width="18.13"/>
    <col customWidth="1" min="3" max="3" width="17.63"/>
    <col customWidth="1" min="4" max="5" width="30.88"/>
    <col customWidth="1" min="6" max="8" width="17.63"/>
    <col customWidth="1" min="9" max="9" width="2.63"/>
    <col customWidth="1" min="10" max="10" width="12.0"/>
    <col customWidth="1" min="11" max="26" width="8.75"/>
  </cols>
  <sheetData>
    <row r="1" ht="59.25" customHeight="1">
      <c r="A1" s="1"/>
      <c r="B1" s="3" t="str">
        <f>"September "&amp;TakvimYılı</f>
        <v>September 2026</v>
      </c>
      <c r="C1" s="3"/>
      <c r="D1" s="3"/>
      <c r="E1" s="4"/>
      <c r="F1" s="4"/>
      <c r="G1" s="4"/>
      <c r="H1" s="6"/>
    </row>
    <row r="2" ht="21.75" customHeight="1">
      <c r="A2" s="1"/>
      <c r="B2" s="8" t="str">
        <f>IF(HaftaBaşlangıcı="PAZAR", "PAZAR","PAZARTESİ")</f>
        <v>PAZARTESİ</v>
      </c>
      <c r="C2" s="8" t="s">
        <v>12</v>
      </c>
      <c r="D2" s="8" t="s">
        <v>13</v>
      </c>
      <c r="E2" s="8" t="s">
        <v>14</v>
      </c>
      <c r="F2" s="8" t="s">
        <v>15</v>
      </c>
      <c r="G2" s="8" t="s">
        <v>16</v>
      </c>
      <c r="H2" s="8" t="s">
        <v>17</v>
      </c>
    </row>
    <row r="3" ht="19.5" customHeight="1">
      <c r="A3" s="1"/>
      <c r="B3" s="12">
        <f t="array" ref="B3:H3">GünlerVeHaftalar+DATE(TakvimYılı,9,1)-WEEKDAY(DATE(TakvimYılı,9,1),(HaftaBaşlangıcı="Pazartesi")+1)+1</f>
        <v>46265</v>
      </c>
      <c r="C3" s="12">
        <v>46266.0</v>
      </c>
      <c r="D3" s="12">
        <v>46267.0</v>
      </c>
      <c r="E3" s="12">
        <v>46268.0</v>
      </c>
      <c r="F3" s="12">
        <v>46269.0</v>
      </c>
      <c r="G3" s="12">
        <v>46270.0</v>
      </c>
      <c r="H3" s="12">
        <v>46271.0</v>
      </c>
    </row>
    <row r="4" ht="57.75" customHeight="1">
      <c r="A4" s="1"/>
      <c r="B4" s="1"/>
      <c r="C4" s="1"/>
      <c r="D4" s="1"/>
      <c r="E4" s="1"/>
      <c r="F4" s="1"/>
      <c r="G4" s="1"/>
      <c r="H4" s="1"/>
    </row>
    <row r="5" ht="19.5" customHeight="1">
      <c r="A5" s="1"/>
      <c r="B5" s="18">
        <f t="array" ref="B5:H5">GünlerVeHaftalar+DATE(TakvimYılı,9,1)-WEEKDAY(DATE(TakvimYılı,9,1),(HaftaBaşlangıcı="Pazartesi")+1)+8</f>
        <v>46272</v>
      </c>
      <c r="C5" s="18">
        <v>46273.0</v>
      </c>
      <c r="D5" s="18">
        <v>46274.0</v>
      </c>
      <c r="E5" s="18">
        <v>46275.0</v>
      </c>
      <c r="F5" s="18">
        <v>46276.0</v>
      </c>
      <c r="G5" s="18">
        <v>46277.0</v>
      </c>
      <c r="H5" s="18">
        <v>46278.0</v>
      </c>
    </row>
    <row r="6" ht="57.75" customHeight="1">
      <c r="A6" s="1"/>
      <c r="B6" s="20"/>
      <c r="C6" s="20"/>
      <c r="D6" s="20"/>
      <c r="E6" s="20"/>
      <c r="F6" s="20"/>
      <c r="G6" s="20"/>
      <c r="H6" s="20"/>
    </row>
    <row r="7" ht="19.5" customHeight="1">
      <c r="A7" s="1"/>
      <c r="B7" s="12">
        <f t="array" ref="B7:H7">GünlerVeHaftalar+DATE(TakvimYılı,9,1)-WEEKDAY(DATE(TakvimYılı,9,1),(HaftaBaşlangıcı="Pazartesi")+1)+15</f>
        <v>46279</v>
      </c>
      <c r="C7" s="12">
        <v>46280.0</v>
      </c>
      <c r="D7" s="12">
        <v>46281.0</v>
      </c>
      <c r="E7" s="12">
        <v>46282.0</v>
      </c>
      <c r="F7" s="12">
        <v>46283.0</v>
      </c>
      <c r="G7" s="12">
        <v>46284.0</v>
      </c>
      <c r="H7" s="12">
        <v>46285.0</v>
      </c>
      <c r="I7" s="42"/>
    </row>
    <row r="8" ht="79.5" customHeight="1">
      <c r="A8" s="1"/>
      <c r="B8" s="43"/>
      <c r="C8" s="43" t="s">
        <v>18</v>
      </c>
      <c r="D8" s="42" t="s">
        <v>19</v>
      </c>
      <c r="E8" s="1"/>
      <c r="F8" s="1"/>
      <c r="G8" s="1"/>
      <c r="H8" s="1"/>
    </row>
    <row r="9" ht="19.5" customHeight="1">
      <c r="A9" s="1"/>
      <c r="B9" s="18">
        <f t="array" ref="B9:H9">GünlerVeHaftalar+DATE(TakvimYılı,9,1)-WEEKDAY(DATE(TakvimYılı,9,1),(HaftaBaşlangıcı="Pazartesi")+1)+22</f>
        <v>46286</v>
      </c>
      <c r="C9" s="18">
        <v>46287.0</v>
      </c>
      <c r="D9" s="18">
        <v>46288.0</v>
      </c>
      <c r="E9" s="18">
        <v>46289.0</v>
      </c>
      <c r="F9" s="18">
        <v>46290.0</v>
      </c>
      <c r="G9" s="18">
        <v>46291.0</v>
      </c>
      <c r="H9" s="18">
        <v>46292.0</v>
      </c>
      <c r="I9" s="44" t="s">
        <v>20</v>
      </c>
    </row>
    <row r="10" ht="96.0" customHeight="1">
      <c r="A10" s="1" t="s">
        <v>21</v>
      </c>
      <c r="B10" s="45" t="s">
        <v>22</v>
      </c>
      <c r="C10" s="45" t="s">
        <v>23</v>
      </c>
      <c r="D10" s="45"/>
      <c r="E10" s="45" t="s">
        <v>24</v>
      </c>
      <c r="F10" s="20"/>
      <c r="G10" s="20"/>
      <c r="H10" s="46"/>
    </row>
    <row r="11" ht="19.5" customHeight="1">
      <c r="A11" s="1"/>
      <c r="B11" s="12">
        <f t="array" ref="B11:H11">GünlerVeHaftalar+DATE(TakvimYılı,9,1)-WEEKDAY(DATE(TakvimYılı,9,1),(HaftaBaşlangıcı="Pazartesi")+1)+29</f>
        <v>46293</v>
      </c>
      <c r="C11" s="12">
        <v>46294.0</v>
      </c>
      <c r="D11" s="12">
        <v>46295.0</v>
      </c>
      <c r="E11" s="12">
        <v>46296.0</v>
      </c>
      <c r="F11" s="12">
        <v>46297.0</v>
      </c>
      <c r="G11" s="12">
        <v>46298.0</v>
      </c>
      <c r="H11" s="12">
        <v>46299.0</v>
      </c>
      <c r="I11" s="47" t="s">
        <v>25</v>
      </c>
    </row>
    <row r="12" ht="223.5" customHeight="1">
      <c r="A12" s="1" t="s">
        <v>26</v>
      </c>
      <c r="B12" s="48"/>
      <c r="C12" s="1"/>
      <c r="D12" s="1"/>
      <c r="E12" s="1"/>
      <c r="F12" s="1"/>
      <c r="G12" s="1"/>
      <c r="H12" s="1"/>
    </row>
    <row r="13" ht="19.5" customHeight="1">
      <c r="A13" s="1"/>
      <c r="B13" s="18">
        <f t="array" ref="B13:C13">GünlerVeHaftalar+DATE(TakvimYılı,9,1)-WEEKDAY(DATE(TakvimYılı,9,1),(HaftaBaşlangıcı="Pazartesi")+1)+36</f>
        <v>46300</v>
      </c>
      <c r="C13" s="18">
        <v>46301.0</v>
      </c>
      <c r="D13" s="28" t="s">
        <v>32</v>
      </c>
      <c r="E13" s="29"/>
      <c r="F13" s="30"/>
      <c r="G13" s="30"/>
      <c r="H13" s="31"/>
    </row>
    <row r="14" ht="312.75" customHeight="1">
      <c r="A14" s="1"/>
      <c r="B14" s="20"/>
      <c r="C14" s="28" t="s">
        <v>35</v>
      </c>
      <c r="D14" s="32"/>
      <c r="E14" s="33"/>
      <c r="F14" s="34"/>
      <c r="G14" s="34"/>
      <c r="H14" s="35"/>
    </row>
    <row r="15" ht="15.0" customHeight="1">
      <c r="C15" s="3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I7:S8"/>
    <mergeCell ref="I9:S10"/>
    <mergeCell ref="I11:S12"/>
    <mergeCell ref="D13:D14"/>
    <mergeCell ref="E13:H14"/>
    <mergeCell ref="C14:C15"/>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4945F"/>
    <pageSetUpPr fitToPage="1"/>
  </sheetPr>
  <sheetViews>
    <sheetView showGridLines="0" workbookViewId="0"/>
  </sheetViews>
  <sheetFormatPr customHeight="1" defaultColWidth="12.63" defaultRowHeight="15.0"/>
  <cols>
    <col customWidth="1" min="1" max="1" width="12.13"/>
    <col customWidth="1" min="2" max="2" width="18.13"/>
    <col customWidth="1" min="3" max="3" width="17.63"/>
    <col customWidth="1" min="4" max="4" width="18.88"/>
    <col customWidth="1" min="5" max="8" width="17.63"/>
    <col customWidth="1" min="9" max="9" width="2.63"/>
    <col customWidth="1" min="10" max="26" width="8.75"/>
  </cols>
  <sheetData>
    <row r="1" ht="59.25" customHeight="1">
      <c r="A1" s="1"/>
      <c r="B1" s="3" t="str">
        <f>"Ekim "&amp;TakvimYılı</f>
        <v>Ekim 2026</v>
      </c>
      <c r="C1" s="3"/>
      <c r="D1" s="3"/>
      <c r="E1" s="4"/>
      <c r="F1" s="4"/>
      <c r="G1" s="4"/>
      <c r="H1" s="6"/>
    </row>
    <row r="2" ht="21.75" customHeight="1">
      <c r="A2" s="1"/>
      <c r="B2" s="8" t="str">
        <f>IF(HaftaBaşlangıcı="PAZAR", "PAZAR","PAZARTESİ")</f>
        <v>PAZARTESİ</v>
      </c>
      <c r="C2" s="8" t="s">
        <v>12</v>
      </c>
      <c r="D2" s="8" t="s">
        <v>13</v>
      </c>
      <c r="E2" s="8" t="s">
        <v>14</v>
      </c>
      <c r="F2" s="8" t="s">
        <v>15</v>
      </c>
      <c r="G2" s="8" t="s">
        <v>16</v>
      </c>
      <c r="H2" s="8" t="s">
        <v>17</v>
      </c>
    </row>
    <row r="3" ht="19.5" customHeight="1">
      <c r="A3" s="1"/>
      <c r="B3" s="12">
        <f t="array" ref="B3:H3">GünlerVeHaftalar+DATE(TakvimYılı,10,1)-WEEKDAY(DATE(TakvimYılı,10,1),(HaftaBaşlangıcı="Pazartesi")+1)+1</f>
        <v>46293</v>
      </c>
      <c r="C3" s="12">
        <v>46294.0</v>
      </c>
      <c r="D3" s="12">
        <v>46295.0</v>
      </c>
      <c r="E3" s="12">
        <v>46296.0</v>
      </c>
      <c r="F3" s="12">
        <v>46297.0</v>
      </c>
      <c r="G3" s="12">
        <v>46298.0</v>
      </c>
      <c r="H3" s="12">
        <v>46299.0</v>
      </c>
    </row>
    <row r="4" ht="57.75" customHeight="1">
      <c r="A4" s="1"/>
      <c r="B4" s="1"/>
      <c r="C4" s="1"/>
      <c r="D4" s="1"/>
      <c r="E4" s="1"/>
      <c r="F4" s="1"/>
      <c r="G4" s="1"/>
      <c r="H4" s="1"/>
    </row>
    <row r="5" ht="19.5" customHeight="1">
      <c r="A5" s="1"/>
      <c r="B5" s="18">
        <f t="array" ref="B5:H5">GünlerVeHaftalar+DATE(TakvimYılı,10,1)-WEEKDAY(DATE(TakvimYılı,10,1),(HaftaBaşlangıcı="Pazartesi")+1)+8</f>
        <v>46300</v>
      </c>
      <c r="C5" s="18">
        <v>46301.0</v>
      </c>
      <c r="D5" s="18">
        <v>46302.0</v>
      </c>
      <c r="E5" s="18">
        <v>46303.0</v>
      </c>
      <c r="F5" s="18">
        <v>46304.0</v>
      </c>
      <c r="G5" s="18">
        <v>46305.0</v>
      </c>
      <c r="H5" s="18">
        <v>46306.0</v>
      </c>
      <c r="I5" s="44" t="s">
        <v>30</v>
      </c>
    </row>
    <row r="6" ht="195.0" customHeight="1">
      <c r="A6" s="1" t="s">
        <v>31</v>
      </c>
      <c r="B6" s="20"/>
      <c r="C6" s="20"/>
      <c r="D6" s="20"/>
      <c r="E6" s="20"/>
      <c r="F6" s="20"/>
      <c r="G6" s="20"/>
      <c r="H6" s="20"/>
    </row>
    <row r="7" ht="19.5" customHeight="1">
      <c r="A7" s="1"/>
      <c r="B7" s="12">
        <f t="array" ref="B7:H7">GünlerVeHaftalar+DATE(TakvimYılı,10,1)-WEEKDAY(DATE(TakvimYılı,10,1),(HaftaBaşlangıcı="Pazartesi")+1)+15</f>
        <v>46307</v>
      </c>
      <c r="C7" s="12">
        <v>46308.0</v>
      </c>
      <c r="D7" s="12">
        <v>46309.0</v>
      </c>
      <c r="E7" s="12">
        <v>46310.0</v>
      </c>
      <c r="F7" s="12">
        <v>46311.0</v>
      </c>
      <c r="G7" s="12">
        <v>46312.0</v>
      </c>
      <c r="H7" s="12">
        <v>46313.0</v>
      </c>
      <c r="I7" s="44" t="s">
        <v>39</v>
      </c>
    </row>
    <row r="8" ht="216.0" customHeight="1">
      <c r="A8" s="1" t="s">
        <v>40</v>
      </c>
      <c r="B8" s="1"/>
      <c r="C8" s="1"/>
      <c r="D8" s="53"/>
      <c r="E8" s="1"/>
      <c r="F8" s="1"/>
      <c r="G8" s="1"/>
      <c r="H8" s="1"/>
    </row>
    <row r="9" ht="19.5" customHeight="1">
      <c r="A9" s="1"/>
      <c r="B9" s="18">
        <f t="array" ref="B9:H9">GünlerVeHaftalar+DATE(TakvimYılı,10,1)-WEEKDAY(DATE(TakvimYılı,10,1),(HaftaBaşlangıcı="Pazartesi")+1)+22</f>
        <v>46314</v>
      </c>
      <c r="C9" s="18">
        <v>46315.0</v>
      </c>
      <c r="D9" s="18">
        <v>46316.0</v>
      </c>
      <c r="E9" s="18">
        <v>46317.0</v>
      </c>
      <c r="F9" s="18">
        <v>46318.0</v>
      </c>
      <c r="G9" s="18">
        <v>46319.0</v>
      </c>
      <c r="H9" s="18">
        <v>46320.0</v>
      </c>
      <c r="I9" s="44" t="s">
        <v>46</v>
      </c>
    </row>
    <row r="10" ht="249.75" customHeight="1">
      <c r="A10" s="1" t="s">
        <v>47</v>
      </c>
      <c r="B10" s="57" t="s">
        <v>48</v>
      </c>
      <c r="C10" s="20"/>
      <c r="D10" s="20"/>
      <c r="E10" s="20"/>
      <c r="F10" s="20"/>
      <c r="G10" s="20"/>
      <c r="H10" s="20"/>
    </row>
    <row r="11" ht="19.5" customHeight="1">
      <c r="A11" s="1"/>
      <c r="B11" s="12">
        <f t="array" ref="B11:H11">GünlerVeHaftalar+DATE(TakvimYılı,10,1)-WEEKDAY(DATE(TakvimYılı,10,1),(HaftaBaşlangıcı="Pazartesi")+1)+29</f>
        <v>46321</v>
      </c>
      <c r="C11" s="12">
        <v>46322.0</v>
      </c>
      <c r="D11" s="12">
        <v>46323.0</v>
      </c>
      <c r="E11" s="12">
        <v>46324.0</v>
      </c>
      <c r="F11" s="12">
        <v>46325.0</v>
      </c>
      <c r="G11" s="12">
        <v>46326.0</v>
      </c>
      <c r="H11" s="12">
        <v>46327.0</v>
      </c>
      <c r="I11" s="44" t="s">
        <v>53</v>
      </c>
    </row>
    <row r="12" ht="177.0" customHeight="1">
      <c r="A12" s="1" t="s">
        <v>54</v>
      </c>
      <c r="B12" s="1"/>
      <c r="D12" s="59" t="s">
        <v>55</v>
      </c>
      <c r="E12" s="59" t="s">
        <v>55</v>
      </c>
      <c r="F12" s="1"/>
      <c r="G12" s="1"/>
      <c r="H12" s="1"/>
    </row>
    <row r="13" ht="19.5" customHeight="1">
      <c r="A13" s="1"/>
      <c r="B13" s="18">
        <f t="array" ref="B13:C13">GünlerVeHaftalar+DATE(TakvimYılı,10,1)-WEEKDAY(DATE(TakvimYılı,10,1),(HaftaBaşlangıcı="Pazartesi")+1)+36</f>
        <v>46328</v>
      </c>
      <c r="C13" s="18">
        <v>46329.0</v>
      </c>
      <c r="D13" s="28" t="s">
        <v>11</v>
      </c>
      <c r="E13" s="29"/>
      <c r="F13" s="30"/>
      <c r="G13" s="30"/>
      <c r="H13" s="31"/>
    </row>
    <row r="14" ht="57.75" customHeight="1">
      <c r="A14" s="1"/>
      <c r="B14" s="20"/>
      <c r="C14" s="20"/>
      <c r="D14" s="32"/>
      <c r="E14" s="33"/>
      <c r="F14" s="34"/>
      <c r="G14" s="34"/>
      <c r="H14" s="35"/>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I5:S6"/>
    <mergeCell ref="I7:S8"/>
    <mergeCell ref="I9:S10"/>
    <mergeCell ref="I11:S1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D1D13"/>
    <pageSetUpPr fitToPage="1"/>
  </sheetPr>
  <sheetViews>
    <sheetView showGridLines="0" workbookViewId="0"/>
  </sheetViews>
  <sheetFormatPr customHeight="1" defaultColWidth="12.63" defaultRowHeight="15.0"/>
  <cols>
    <col customWidth="1" min="1" max="1" width="12.88"/>
    <col customWidth="1" min="2" max="2" width="18.13"/>
    <col customWidth="1" min="3" max="8" width="17.63"/>
    <col customWidth="1" min="9" max="9" width="2.63"/>
    <col customWidth="1" min="10" max="26" width="8.75"/>
  </cols>
  <sheetData>
    <row r="1" ht="59.25" customHeight="1">
      <c r="A1" s="1"/>
      <c r="B1" s="3" t="str">
        <f>"Kasım "&amp;TakvimYılı</f>
        <v>Kasım 2026</v>
      </c>
      <c r="C1" s="3"/>
      <c r="D1" s="3"/>
      <c r="E1" s="4"/>
      <c r="F1" s="4"/>
      <c r="G1" s="4"/>
      <c r="H1" s="6"/>
    </row>
    <row r="2" ht="21.75" customHeight="1">
      <c r="A2" s="1"/>
      <c r="B2" s="8" t="str">
        <f>IF(HaftaBaşlangıcı="PAZAR", "PAZAR","PAZARTESİ")</f>
        <v>PAZARTESİ</v>
      </c>
      <c r="C2" s="8" t="s">
        <v>12</v>
      </c>
      <c r="D2" s="8" t="s">
        <v>13</v>
      </c>
      <c r="E2" s="8" t="s">
        <v>14</v>
      </c>
      <c r="F2" s="8" t="s">
        <v>15</v>
      </c>
      <c r="G2" s="8" t="s">
        <v>16</v>
      </c>
      <c r="H2" s="8" t="s">
        <v>17</v>
      </c>
    </row>
    <row r="3" ht="19.5" customHeight="1">
      <c r="A3" s="1"/>
      <c r="B3" s="12">
        <f t="array" ref="B3:H3">GünlerVeHaftalar+DATE(TakvimYılı,11,1)-WEEKDAY(DATE(TakvimYılı,11,1),(HaftaBaşlangıcı="Pazartesi")+1)+1</f>
        <v>46321</v>
      </c>
      <c r="C3" s="12">
        <v>46322.0</v>
      </c>
      <c r="D3" s="12">
        <v>46323.0</v>
      </c>
      <c r="E3" s="12">
        <v>46324.0</v>
      </c>
      <c r="F3" s="12">
        <v>46325.0</v>
      </c>
      <c r="G3" s="12">
        <v>46326.0</v>
      </c>
      <c r="H3" s="12">
        <v>46327.0</v>
      </c>
    </row>
    <row r="4" ht="57.75" customHeight="1">
      <c r="A4" s="1"/>
      <c r="B4" s="1"/>
      <c r="C4" s="1"/>
      <c r="D4" s="1"/>
      <c r="E4" s="1"/>
      <c r="F4" s="1"/>
      <c r="G4" s="1"/>
      <c r="H4" s="1"/>
    </row>
    <row r="5" ht="19.5" customHeight="1">
      <c r="A5" s="1"/>
      <c r="B5" s="18">
        <f t="array" ref="B5:H5">GünlerVeHaftalar+DATE(TakvimYılı,11,1)-WEEKDAY(DATE(TakvimYılı,11,1),(HaftaBaşlangıcı="Pazartesi")+1)+8</f>
        <v>46328</v>
      </c>
      <c r="C5" s="18">
        <v>46329.0</v>
      </c>
      <c r="D5" s="18">
        <v>46330.0</v>
      </c>
      <c r="E5" s="18">
        <v>46331.0</v>
      </c>
      <c r="F5" s="18">
        <v>46332.0</v>
      </c>
      <c r="G5" s="18">
        <v>46333.0</v>
      </c>
      <c r="H5" s="18">
        <v>46334.0</v>
      </c>
      <c r="I5" s="47" t="s">
        <v>41</v>
      </c>
    </row>
    <row r="6" ht="220.5" customHeight="1">
      <c r="A6" s="1" t="s">
        <v>42</v>
      </c>
      <c r="B6" s="20"/>
      <c r="C6" s="20"/>
      <c r="D6" s="20"/>
      <c r="E6" s="20"/>
      <c r="F6" s="20"/>
      <c r="G6" s="20"/>
      <c r="H6" s="20"/>
    </row>
    <row r="7" ht="19.5" customHeight="1">
      <c r="A7" s="1"/>
      <c r="B7" s="12">
        <f t="array" ref="B7:H7">GünlerVeHaftalar+DATE(TakvimYılı,11,1)-WEEKDAY(DATE(TakvimYılı,11,1),(HaftaBaşlangıcı="Pazartesi")+1)+15</f>
        <v>46335</v>
      </c>
      <c r="C7" s="12">
        <v>46336.0</v>
      </c>
      <c r="D7" s="12">
        <v>46337.0</v>
      </c>
      <c r="E7" s="12">
        <v>46338.0</v>
      </c>
      <c r="F7" s="12">
        <v>46339.0</v>
      </c>
      <c r="G7" s="12">
        <v>46340.0</v>
      </c>
      <c r="H7" s="12">
        <v>46341.0</v>
      </c>
      <c r="I7" s="44" t="s">
        <v>49</v>
      </c>
    </row>
    <row r="8" ht="221.25" customHeight="1">
      <c r="A8" s="1" t="s">
        <v>50</v>
      </c>
      <c r="B8" s="1"/>
      <c r="C8" s="1"/>
      <c r="D8" s="1"/>
      <c r="E8" s="58"/>
      <c r="F8" s="1"/>
      <c r="G8" s="1"/>
      <c r="H8" s="1"/>
    </row>
    <row r="9" ht="19.5" customHeight="1">
      <c r="A9" s="1"/>
      <c r="B9" s="18">
        <f t="array" ref="B9:H9">GünlerVeHaftalar+DATE(TakvimYılı,11,1)-WEEKDAY(DATE(TakvimYılı,11,1),(HaftaBaşlangıcı="Pazartesi")+1)+22</f>
        <v>46342</v>
      </c>
      <c r="C9" s="18">
        <v>46343.0</v>
      </c>
      <c r="D9" s="18">
        <v>46344.0</v>
      </c>
      <c r="E9" s="18">
        <v>46345.0</v>
      </c>
      <c r="F9" s="18">
        <v>46346.0</v>
      </c>
      <c r="G9" s="18">
        <v>46347.0</v>
      </c>
      <c r="H9" s="18">
        <v>46348.0</v>
      </c>
      <c r="I9" s="44" t="s">
        <v>58</v>
      </c>
    </row>
    <row r="10" ht="266.25" customHeight="1">
      <c r="A10" s="1" t="s">
        <v>60</v>
      </c>
      <c r="B10" s="62" t="s">
        <v>61</v>
      </c>
      <c r="C10" s="63"/>
      <c r="D10" s="63"/>
      <c r="E10" s="63"/>
      <c r="F10" s="63"/>
      <c r="G10" s="63"/>
      <c r="H10" s="64"/>
    </row>
    <row r="11" ht="19.5" customHeight="1">
      <c r="A11" s="1"/>
      <c r="B11" s="12">
        <f t="array" ref="B11:H11">GünlerVeHaftalar+DATE(TakvimYılı,11,1)-WEEKDAY(DATE(TakvimYılı,11,1),(HaftaBaşlangıcı="Pazartesi")+1)+29</f>
        <v>46349</v>
      </c>
      <c r="C11" s="12">
        <v>46350.0</v>
      </c>
      <c r="D11" s="12">
        <v>46351.0</v>
      </c>
      <c r="E11" s="12">
        <v>46352.0</v>
      </c>
      <c r="F11" s="12">
        <v>46353.0</v>
      </c>
      <c r="G11" s="12">
        <v>46354.0</v>
      </c>
      <c r="H11" s="12">
        <v>46355.0</v>
      </c>
      <c r="I11" s="44" t="s">
        <v>65</v>
      </c>
    </row>
    <row r="12" ht="195.0" customHeight="1">
      <c r="A12" s="1" t="s">
        <v>66</v>
      </c>
      <c r="B12" s="66"/>
      <c r="C12" s="67" t="s">
        <v>67</v>
      </c>
      <c r="D12" s="1"/>
      <c r="E12" s="1"/>
      <c r="F12" s="1"/>
      <c r="G12" s="1"/>
      <c r="H12" s="1"/>
    </row>
    <row r="13" ht="19.5" customHeight="1">
      <c r="A13" s="1"/>
      <c r="B13" s="18">
        <f t="array" ref="B13:C13">GünlerVeHaftalar+DATE(TakvimYılı,11,1)-WEEKDAY(DATE(TakvimYılı,11,1),(HaftaBaşlangıcı="Pazartesi")+1)+36</f>
        <v>46356</v>
      </c>
      <c r="C13" s="18">
        <v>46357.0</v>
      </c>
      <c r="D13" s="28" t="s">
        <v>11</v>
      </c>
      <c r="E13" s="29"/>
      <c r="F13" s="30"/>
      <c r="G13" s="30"/>
      <c r="H13" s="31"/>
    </row>
    <row r="14" ht="57.75" customHeight="1">
      <c r="A14" s="1"/>
      <c r="B14" s="20"/>
      <c r="C14" s="20"/>
      <c r="D14" s="32"/>
      <c r="E14" s="33"/>
      <c r="F14" s="34"/>
      <c r="G14" s="34"/>
      <c r="H14" s="35"/>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I5:S6"/>
    <mergeCell ref="I7:S8"/>
    <mergeCell ref="I9:S10"/>
    <mergeCell ref="B10:H10"/>
    <mergeCell ref="I11:S1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C0C0C"/>
    <pageSetUpPr fitToPage="1"/>
  </sheetPr>
  <sheetViews>
    <sheetView showGridLines="0" workbookViewId="0"/>
  </sheetViews>
  <sheetFormatPr customHeight="1" defaultColWidth="12.63" defaultRowHeight="15.0"/>
  <cols>
    <col customWidth="1" min="1" max="1" width="13.38"/>
    <col customWidth="1" min="2" max="2" width="18.13"/>
    <col customWidth="1" min="3" max="4" width="17.63"/>
    <col customWidth="1" min="5" max="5" width="19.38"/>
    <col customWidth="1" min="6" max="6" width="18.88"/>
    <col customWidth="1" min="7" max="8" width="17.63"/>
    <col customWidth="1" min="9" max="9" width="2.63"/>
    <col customWidth="1" min="10" max="26" width="8.75"/>
  </cols>
  <sheetData>
    <row r="1" ht="59.25" customHeight="1">
      <c r="A1" s="1"/>
      <c r="B1" s="3" t="str">
        <f>"December "&amp;TakvimYılı</f>
        <v>December 2026</v>
      </c>
      <c r="C1" s="3"/>
      <c r="D1" s="3"/>
      <c r="E1" s="4"/>
      <c r="F1" s="4"/>
      <c r="G1" s="4"/>
      <c r="H1" s="6"/>
    </row>
    <row r="2" ht="21.75" customHeight="1">
      <c r="A2" s="1"/>
      <c r="B2" s="8" t="str">
        <f>IF(HaftaBaşlangıcı="PAZAR", "PAZAR","PAZARTESİ")</f>
        <v>PAZARTESİ</v>
      </c>
      <c r="C2" s="8" t="s">
        <v>12</v>
      </c>
      <c r="D2" s="8" t="s">
        <v>13</v>
      </c>
      <c r="E2" s="8" t="s">
        <v>14</v>
      </c>
      <c r="F2" s="8" t="s">
        <v>15</v>
      </c>
      <c r="G2" s="8" t="s">
        <v>16</v>
      </c>
      <c r="H2" s="8" t="s">
        <v>17</v>
      </c>
    </row>
    <row r="3" ht="19.5" customHeight="1">
      <c r="A3" s="1"/>
      <c r="B3" s="12">
        <f t="array" ref="B3:H3">GünlerVeHaftalar+DATE(TakvimYılı,12,1)-WEEKDAY(DATE(TakvimYılı,12,1),(HaftaBaşlangıcı="Pazartesi")+1)+1</f>
        <v>46356</v>
      </c>
      <c r="C3" s="12">
        <v>46357.0</v>
      </c>
      <c r="D3" s="12">
        <v>46358.0</v>
      </c>
      <c r="E3" s="12">
        <v>46359.0</v>
      </c>
      <c r="F3" s="12">
        <v>46360.0</v>
      </c>
      <c r="G3" s="12">
        <v>46361.0</v>
      </c>
      <c r="H3" s="12">
        <v>46362.0</v>
      </c>
      <c r="I3" s="49" t="s">
        <v>27</v>
      </c>
    </row>
    <row r="4" ht="216.0" customHeight="1">
      <c r="A4" s="1" t="s">
        <v>28</v>
      </c>
      <c r="B4" s="50" t="s">
        <v>29</v>
      </c>
      <c r="C4" s="1"/>
      <c r="D4" s="1"/>
      <c r="E4" s="1"/>
      <c r="F4" s="1"/>
      <c r="G4" s="1"/>
      <c r="H4" s="1"/>
    </row>
    <row r="5" ht="19.5" customHeight="1">
      <c r="A5" s="1"/>
      <c r="B5" s="18">
        <f t="array" ref="B5:H5">GünlerVeHaftalar+DATE(TakvimYılı,12,1)-WEEKDAY(DATE(TakvimYılı,12,1),(HaftaBaşlangıcı="Pazartesi")+1)+8</f>
        <v>46363</v>
      </c>
      <c r="C5" s="18">
        <v>46364.0</v>
      </c>
      <c r="D5" s="18">
        <v>46365.0</v>
      </c>
      <c r="E5" s="18">
        <v>46366.0</v>
      </c>
      <c r="F5" s="18">
        <v>46367.0</v>
      </c>
      <c r="G5" s="18">
        <v>46368.0</v>
      </c>
      <c r="H5" s="18">
        <v>46369.0</v>
      </c>
      <c r="I5" s="51" t="s">
        <v>33</v>
      </c>
    </row>
    <row r="6" ht="167.25" customHeight="1">
      <c r="A6" s="1" t="s">
        <v>34</v>
      </c>
      <c r="B6" s="20"/>
      <c r="C6" s="20" t="s">
        <v>36</v>
      </c>
      <c r="D6" s="20"/>
      <c r="E6" s="52" t="s">
        <v>37</v>
      </c>
      <c r="F6" s="52" t="s">
        <v>38</v>
      </c>
      <c r="G6" s="20"/>
      <c r="H6" s="20"/>
    </row>
    <row r="7" ht="19.5" customHeight="1">
      <c r="A7" s="1"/>
      <c r="B7" s="12">
        <f t="array" ref="B7:H7">GünlerVeHaftalar+DATE(TakvimYılı,12,1)-WEEKDAY(DATE(TakvimYılı,12,1),(HaftaBaşlangıcı="Pazartesi")+1)+15</f>
        <v>46370</v>
      </c>
      <c r="C7" s="12">
        <v>46371.0</v>
      </c>
      <c r="D7" s="12">
        <v>46372.0</v>
      </c>
      <c r="E7" s="12">
        <v>46373.0</v>
      </c>
      <c r="F7" s="12">
        <v>46374.0</v>
      </c>
      <c r="G7" s="12">
        <v>46375.0</v>
      </c>
      <c r="H7" s="12">
        <v>46376.0</v>
      </c>
      <c r="I7" s="42" t="s">
        <v>43</v>
      </c>
    </row>
    <row r="8" ht="156.75" customHeight="1">
      <c r="A8" s="1" t="s">
        <v>44</v>
      </c>
      <c r="B8" s="54" t="s">
        <v>45</v>
      </c>
      <c r="C8" s="55"/>
      <c r="D8" s="1"/>
      <c r="E8" s="1"/>
      <c r="F8" s="56"/>
      <c r="G8" s="1"/>
      <c r="H8" s="1"/>
    </row>
    <row r="9" ht="19.5" customHeight="1">
      <c r="A9" s="1"/>
      <c r="B9" s="18">
        <f t="array" ref="B9:H9">GünlerVeHaftalar+DATE(TakvimYılı,12,1)-WEEKDAY(DATE(TakvimYılı,12,1),(HaftaBaşlangıcı="Pazartesi")+1)+22</f>
        <v>46377</v>
      </c>
      <c r="C9" s="18">
        <v>46378.0</v>
      </c>
      <c r="D9" s="18">
        <v>46379.0</v>
      </c>
      <c r="E9" s="18">
        <v>46380.0</v>
      </c>
      <c r="F9" s="18">
        <v>46381.0</v>
      </c>
      <c r="G9" s="18">
        <v>46382.0</v>
      </c>
      <c r="H9" s="18">
        <v>46383.0</v>
      </c>
      <c r="I9" s="42" t="s">
        <v>51</v>
      </c>
    </row>
    <row r="10" ht="199.5" customHeight="1">
      <c r="A10" s="1" t="s">
        <v>52</v>
      </c>
      <c r="B10" s="20"/>
      <c r="C10" s="20"/>
      <c r="D10" s="20"/>
      <c r="E10" s="20"/>
      <c r="F10" s="20"/>
      <c r="G10" s="20"/>
      <c r="H10" s="20"/>
    </row>
    <row r="11" ht="19.5" customHeight="1">
      <c r="A11" s="1"/>
      <c r="B11" s="12">
        <f t="array" ref="B11:H11">GünlerVeHaftalar+DATE(TakvimYılı,12,1)-WEEKDAY(DATE(TakvimYılı,12,1),(HaftaBaşlangıcı="Pazartesi")+1)+29</f>
        <v>46384</v>
      </c>
      <c r="C11" s="12">
        <v>46385.0</v>
      </c>
      <c r="D11" s="12">
        <v>46386.0</v>
      </c>
      <c r="E11" s="12">
        <v>46387.0</v>
      </c>
      <c r="F11" s="12">
        <v>46388.0</v>
      </c>
      <c r="G11" s="12">
        <v>46389.0</v>
      </c>
      <c r="H11" s="12">
        <v>46390.0</v>
      </c>
      <c r="I11" s="60" t="s">
        <v>56</v>
      </c>
    </row>
    <row r="12" ht="231.0" customHeight="1">
      <c r="A12" s="1" t="s">
        <v>57</v>
      </c>
      <c r="B12" s="42"/>
      <c r="C12" s="42"/>
      <c r="D12" s="1"/>
      <c r="E12" s="61" t="s">
        <v>59</v>
      </c>
      <c r="F12" s="48" t="s">
        <v>62</v>
      </c>
      <c r="G12" s="1"/>
      <c r="H12" s="1"/>
    </row>
    <row r="13" ht="19.5" customHeight="1">
      <c r="A13" s="1"/>
      <c r="B13" s="18">
        <f t="array" ref="B13:C13">GünlerVeHaftalar+DATE(TakvimYılı,12,1)-WEEKDAY(DATE(TakvimYılı,12,1),(HaftaBaşlangıcı="Pazartesi")+1)+36</f>
        <v>46391</v>
      </c>
      <c r="C13" s="18">
        <v>46392.0</v>
      </c>
      <c r="D13" s="28" t="s">
        <v>63</v>
      </c>
      <c r="E13" s="65" t="s">
        <v>64</v>
      </c>
      <c r="F13" s="30"/>
      <c r="G13" s="30"/>
      <c r="H13" s="31"/>
    </row>
    <row r="14" ht="113.25" customHeight="1">
      <c r="A14" s="1"/>
      <c r="B14" s="20"/>
      <c r="C14" s="20"/>
      <c r="D14" s="32"/>
      <c r="E14" s="33"/>
      <c r="F14" s="34"/>
      <c r="G14" s="34"/>
      <c r="H14" s="35"/>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I3:S4"/>
    <mergeCell ref="I5:S6"/>
    <mergeCell ref="I7:S8"/>
    <mergeCell ref="I9:S10"/>
    <mergeCell ref="I11:R1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8.63"/>
    <col customWidth="1" min="2" max="2" width="18.0"/>
    <col customWidth="1" min="3" max="3" width="8.63"/>
    <col customWidth="1" min="4" max="4" width="18.25"/>
    <col customWidth="1" min="5" max="5" width="16.13"/>
    <col customWidth="1" min="6" max="6" width="13.63"/>
    <col customWidth="1" min="7" max="7" width="15.75"/>
    <col customWidth="1" min="8" max="26" width="8.63"/>
  </cols>
  <sheetData>
    <row r="1">
      <c r="A1" s="68" t="s">
        <v>68</v>
      </c>
      <c r="B1" s="69"/>
      <c r="C1" s="69"/>
      <c r="D1" s="69"/>
      <c r="E1" s="69"/>
      <c r="F1" s="69"/>
      <c r="G1" s="69"/>
      <c r="H1" s="70"/>
    </row>
    <row r="2">
      <c r="A2" s="71"/>
      <c r="B2" s="72" t="s">
        <v>3</v>
      </c>
      <c r="C2" s="72" t="s">
        <v>12</v>
      </c>
      <c r="D2" s="72" t="s">
        <v>13</v>
      </c>
      <c r="E2" s="72" t="s">
        <v>14</v>
      </c>
      <c r="F2" s="72" t="s">
        <v>15</v>
      </c>
      <c r="G2" s="72" t="s">
        <v>16</v>
      </c>
      <c r="H2" s="72" t="s">
        <v>17</v>
      </c>
    </row>
    <row r="3">
      <c r="A3" s="71"/>
      <c r="B3" s="71"/>
      <c r="C3" s="71"/>
      <c r="D3" s="71"/>
      <c r="E3" s="71"/>
      <c r="F3" s="73" t="s">
        <v>69</v>
      </c>
      <c r="G3" s="71">
        <v>2.0</v>
      </c>
      <c r="H3" s="71">
        <v>3.0</v>
      </c>
    </row>
    <row r="4" ht="299.25" customHeight="1">
      <c r="A4" s="71" t="s">
        <v>70</v>
      </c>
      <c r="B4" s="74">
        <v>4.0</v>
      </c>
      <c r="C4" s="74">
        <v>5.0</v>
      </c>
      <c r="D4" s="74">
        <v>6.0</v>
      </c>
      <c r="E4" s="74">
        <v>7.0</v>
      </c>
      <c r="F4" s="75" t="s">
        <v>71</v>
      </c>
      <c r="G4" s="74">
        <v>9.0</v>
      </c>
      <c r="H4" s="74">
        <v>10.0</v>
      </c>
      <c r="I4" s="76" t="s">
        <v>72</v>
      </c>
    </row>
    <row r="5" ht="163.5" customHeight="1">
      <c r="A5" s="71"/>
      <c r="B5" s="74">
        <v>11.0</v>
      </c>
      <c r="C5" s="74">
        <v>12.0</v>
      </c>
      <c r="D5" s="74">
        <v>13.0</v>
      </c>
      <c r="E5" s="77" t="s">
        <v>73</v>
      </c>
      <c r="F5" s="78" t="s">
        <v>74</v>
      </c>
      <c r="G5" s="71">
        <v>16.0</v>
      </c>
      <c r="H5" s="71">
        <v>17.0</v>
      </c>
    </row>
    <row r="6" ht="69.75" customHeight="1">
      <c r="A6" s="71"/>
      <c r="B6" s="74">
        <v>18.0</v>
      </c>
      <c r="C6" s="74">
        <v>19.0</v>
      </c>
      <c r="D6" s="74">
        <v>20.0</v>
      </c>
      <c r="E6" s="74"/>
      <c r="F6" s="74"/>
      <c r="G6" s="71">
        <v>23.0</v>
      </c>
      <c r="H6" s="71">
        <v>24.0</v>
      </c>
    </row>
    <row r="7" ht="68.25" customHeight="1">
      <c r="A7" s="71"/>
      <c r="B7" s="74">
        <v>25.0</v>
      </c>
      <c r="C7" s="74">
        <v>26.0</v>
      </c>
      <c r="D7" s="74">
        <v>27.0</v>
      </c>
      <c r="E7" s="74">
        <v>28.0</v>
      </c>
      <c r="F7" s="74">
        <v>29.0</v>
      </c>
      <c r="G7" s="71">
        <v>30.0</v>
      </c>
      <c r="H7" s="71">
        <v>31.0</v>
      </c>
    </row>
    <row r="8">
      <c r="A8" s="71"/>
      <c r="B8" s="74"/>
      <c r="C8" s="74"/>
      <c r="D8" s="28" t="s">
        <v>63</v>
      </c>
      <c r="E8" s="65" t="s">
        <v>75</v>
      </c>
      <c r="F8" s="30"/>
      <c r="G8" s="30"/>
      <c r="H8" s="31"/>
    </row>
    <row r="9" ht="85.5" customHeight="1">
      <c r="A9" s="71"/>
      <c r="B9" s="74"/>
      <c r="C9" s="74"/>
      <c r="D9" s="32"/>
      <c r="E9" s="33"/>
      <c r="F9" s="34"/>
      <c r="G9" s="34"/>
      <c r="H9" s="35"/>
    </row>
    <row r="10">
      <c r="A10" s="71"/>
      <c r="B10" s="74"/>
      <c r="C10" s="74"/>
      <c r="D10" s="74"/>
      <c r="E10" s="74"/>
      <c r="F10" s="74"/>
      <c r="G10" s="71"/>
      <c r="H10" s="71"/>
    </row>
    <row r="11">
      <c r="A11" s="71"/>
      <c r="B11" s="74"/>
      <c r="C11" s="74"/>
      <c r="D11" s="74"/>
      <c r="E11" s="74"/>
      <c r="F11" s="74"/>
      <c r="G11" s="71"/>
      <c r="H11" s="71"/>
    </row>
    <row r="12">
      <c r="A12" s="71"/>
      <c r="B12" s="74"/>
      <c r="C12" s="74"/>
      <c r="D12" s="74"/>
      <c r="E12" s="74"/>
      <c r="F12" s="74"/>
      <c r="G12" s="71"/>
      <c r="H12" s="71"/>
    </row>
    <row r="13">
      <c r="A13" s="71"/>
      <c r="B13" s="74"/>
      <c r="C13" s="74"/>
      <c r="D13" s="74"/>
      <c r="E13" s="74"/>
      <c r="F13" s="74"/>
      <c r="G13" s="71"/>
      <c r="H13" s="71"/>
    </row>
    <row r="14">
      <c r="A14" s="71"/>
      <c r="B14" s="74"/>
      <c r="C14" s="74"/>
      <c r="D14" s="74"/>
      <c r="E14" s="74"/>
      <c r="F14" s="74"/>
      <c r="G14" s="71"/>
      <c r="H14" s="71"/>
    </row>
    <row r="15">
      <c r="A15" s="71"/>
      <c r="B15" s="74"/>
      <c r="C15" s="74"/>
      <c r="D15" s="74"/>
      <c r="E15" s="74"/>
      <c r="F15" s="74"/>
      <c r="G15" s="71"/>
      <c r="H15" s="71"/>
    </row>
    <row r="16">
      <c r="A16" s="71"/>
      <c r="B16" s="74"/>
      <c r="C16" s="74"/>
      <c r="D16" s="74"/>
      <c r="E16" s="74"/>
      <c r="F16" s="74"/>
      <c r="G16" s="71"/>
      <c r="H16" s="71"/>
    </row>
    <row r="17">
      <c r="A17" s="71"/>
      <c r="B17" s="74"/>
      <c r="C17" s="74"/>
      <c r="D17" s="74"/>
      <c r="E17" s="74"/>
      <c r="F17" s="74"/>
      <c r="G17" s="71"/>
      <c r="H17" s="71"/>
    </row>
    <row r="18">
      <c r="A18" s="71"/>
      <c r="B18" s="71"/>
      <c r="C18" s="71"/>
      <c r="D18" s="71"/>
      <c r="E18" s="71"/>
      <c r="F18" s="71"/>
      <c r="G18" s="71"/>
      <c r="H18" s="71"/>
    </row>
    <row r="19">
      <c r="A19" s="71"/>
      <c r="B19" s="71"/>
      <c r="C19" s="71"/>
      <c r="D19" s="71"/>
      <c r="E19" s="71"/>
      <c r="F19" s="71"/>
      <c r="G19" s="71"/>
      <c r="H19" s="71"/>
    </row>
    <row r="20">
      <c r="A20" s="71"/>
      <c r="B20" s="71"/>
      <c r="C20" s="71"/>
      <c r="D20" s="71"/>
      <c r="E20" s="71"/>
      <c r="F20" s="71"/>
      <c r="G20" s="71"/>
      <c r="H20" s="71"/>
    </row>
    <row r="21" ht="15.75" customHeight="1">
      <c r="A21" s="71"/>
      <c r="B21" s="71"/>
      <c r="C21" s="71"/>
      <c r="D21" s="71"/>
      <c r="E21" s="71"/>
      <c r="F21" s="71"/>
      <c r="G21" s="71"/>
      <c r="H21" s="71"/>
    </row>
    <row r="22" ht="15.75" customHeight="1">
      <c r="A22" s="71"/>
      <c r="B22" s="71"/>
      <c r="C22" s="71"/>
      <c r="D22" s="71"/>
      <c r="E22" s="71"/>
      <c r="F22" s="71"/>
      <c r="G22" s="71"/>
      <c r="H22" s="71"/>
    </row>
    <row r="23" ht="15.75" customHeight="1">
      <c r="A23" s="71"/>
      <c r="B23" s="71"/>
      <c r="C23" s="71"/>
      <c r="D23" s="71"/>
      <c r="E23" s="71"/>
      <c r="F23" s="71"/>
      <c r="G23" s="71"/>
      <c r="H23" s="71"/>
    </row>
    <row r="24" ht="15.75" customHeight="1">
      <c r="A24" s="71"/>
      <c r="B24" s="71"/>
      <c r="C24" s="71"/>
      <c r="D24" s="71"/>
      <c r="E24" s="71"/>
      <c r="F24" s="71"/>
      <c r="G24" s="71"/>
      <c r="H24" s="71"/>
    </row>
    <row r="25" ht="15.75" customHeight="1">
      <c r="A25" s="71"/>
      <c r="B25" s="71"/>
      <c r="C25" s="71"/>
      <c r="D25" s="71"/>
      <c r="E25" s="71"/>
      <c r="F25" s="71"/>
      <c r="G25" s="71"/>
      <c r="H25" s="71"/>
    </row>
    <row r="26" ht="15.75" customHeight="1">
      <c r="A26" s="71"/>
      <c r="B26" s="71"/>
      <c r="C26" s="71"/>
      <c r="D26" s="71"/>
      <c r="E26" s="71"/>
      <c r="F26" s="71"/>
      <c r="G26" s="71"/>
      <c r="H26" s="71"/>
    </row>
    <row r="27" ht="15.75" customHeight="1">
      <c r="A27" s="71"/>
      <c r="B27" s="71"/>
      <c r="C27" s="71"/>
      <c r="D27" s="71"/>
      <c r="E27" s="71"/>
      <c r="F27" s="71"/>
      <c r="G27" s="71"/>
      <c r="H27" s="71"/>
    </row>
    <row r="28" ht="15.75" customHeight="1">
      <c r="A28" s="71"/>
      <c r="B28" s="71"/>
      <c r="C28" s="71"/>
      <c r="D28" s="71"/>
      <c r="E28" s="71"/>
      <c r="F28" s="71"/>
      <c r="G28" s="71"/>
      <c r="H28" s="71"/>
    </row>
    <row r="29" ht="15.75" customHeight="1">
      <c r="A29" s="71"/>
      <c r="B29" s="71"/>
      <c r="C29" s="71"/>
      <c r="D29" s="71"/>
      <c r="E29" s="71"/>
      <c r="F29" s="71"/>
      <c r="G29" s="71"/>
      <c r="H29" s="71"/>
    </row>
    <row r="30" ht="15.75" customHeight="1">
      <c r="A30" s="71"/>
      <c r="B30" s="71"/>
      <c r="C30" s="71"/>
      <c r="D30" s="71"/>
      <c r="E30" s="71"/>
      <c r="F30" s="71"/>
      <c r="G30" s="71"/>
      <c r="H30" s="71"/>
    </row>
    <row r="31" ht="15.75" customHeight="1">
      <c r="A31" s="71"/>
      <c r="B31" s="71"/>
      <c r="C31" s="71"/>
      <c r="D31" s="71"/>
      <c r="E31" s="71"/>
      <c r="F31" s="71"/>
      <c r="G31" s="71"/>
      <c r="H31" s="71"/>
    </row>
    <row r="32" ht="15.75" customHeight="1">
      <c r="A32" s="71"/>
      <c r="B32" s="71"/>
      <c r="C32" s="71"/>
      <c r="D32" s="71"/>
      <c r="E32" s="71"/>
      <c r="F32" s="71"/>
      <c r="G32" s="71"/>
      <c r="H32" s="71"/>
    </row>
    <row r="33" ht="15.75" customHeight="1">
      <c r="A33" s="71"/>
      <c r="B33" s="71"/>
      <c r="C33" s="71"/>
      <c r="D33" s="71"/>
      <c r="E33" s="71"/>
      <c r="F33" s="71"/>
      <c r="G33" s="71"/>
      <c r="H33" s="71"/>
    </row>
    <row r="34" ht="15.75" customHeight="1">
      <c r="A34" s="71"/>
      <c r="B34" s="71"/>
      <c r="C34" s="71"/>
      <c r="D34" s="71"/>
      <c r="E34" s="71"/>
      <c r="F34" s="71"/>
      <c r="G34" s="71"/>
      <c r="H34" s="71"/>
    </row>
    <row r="35" ht="15.75" customHeight="1">
      <c r="A35" s="71"/>
      <c r="B35" s="71"/>
      <c r="C35" s="71"/>
      <c r="D35" s="71"/>
      <c r="E35" s="71"/>
      <c r="F35" s="71"/>
      <c r="G35" s="71"/>
      <c r="H35" s="71"/>
    </row>
    <row r="36" ht="15.75" customHeight="1">
      <c r="A36" s="71"/>
      <c r="B36" s="71"/>
      <c r="C36" s="71"/>
      <c r="D36" s="71"/>
      <c r="E36" s="71"/>
      <c r="F36" s="71"/>
      <c r="G36" s="71"/>
      <c r="H36" s="71"/>
    </row>
    <row r="37" ht="15.75" customHeight="1">
      <c r="A37" s="71"/>
      <c r="B37" s="71"/>
      <c r="C37" s="71"/>
      <c r="D37" s="71"/>
      <c r="E37" s="71"/>
      <c r="F37" s="71"/>
      <c r="G37" s="71"/>
      <c r="H37" s="71"/>
    </row>
    <row r="38" ht="15.75" customHeight="1">
      <c r="A38" s="71"/>
      <c r="B38" s="71"/>
      <c r="C38" s="71"/>
      <c r="D38" s="71"/>
      <c r="E38" s="71"/>
      <c r="F38" s="71"/>
      <c r="G38" s="71"/>
      <c r="H38" s="71"/>
    </row>
    <row r="39" ht="15.75" customHeight="1">
      <c r="A39" s="71"/>
      <c r="B39" s="71"/>
      <c r="C39" s="71"/>
      <c r="D39" s="71"/>
      <c r="E39" s="71"/>
      <c r="F39" s="71"/>
      <c r="G39" s="71"/>
      <c r="H39" s="71"/>
    </row>
    <row r="40" ht="15.75" customHeight="1">
      <c r="A40" s="71"/>
      <c r="B40" s="71"/>
      <c r="C40" s="71"/>
      <c r="D40" s="71"/>
      <c r="E40" s="71"/>
      <c r="F40" s="71"/>
      <c r="G40" s="71"/>
      <c r="H40" s="71"/>
    </row>
    <row r="41" ht="15.75" customHeight="1">
      <c r="A41" s="71"/>
      <c r="B41" s="71"/>
      <c r="C41" s="71"/>
      <c r="D41" s="71"/>
      <c r="E41" s="71"/>
      <c r="F41" s="71"/>
      <c r="G41" s="71"/>
      <c r="H41" s="71"/>
    </row>
    <row r="42" ht="15.75" customHeight="1">
      <c r="A42" s="71"/>
      <c r="B42" s="71"/>
      <c r="C42" s="71"/>
      <c r="D42" s="71"/>
      <c r="E42" s="71"/>
      <c r="F42" s="71"/>
      <c r="G42" s="71"/>
      <c r="H42" s="71"/>
    </row>
    <row r="43" ht="15.75" customHeight="1">
      <c r="A43" s="71"/>
      <c r="B43" s="71"/>
      <c r="C43" s="71"/>
      <c r="D43" s="71"/>
      <c r="E43" s="71"/>
      <c r="F43" s="71"/>
      <c r="G43" s="71"/>
      <c r="H43" s="71"/>
    </row>
    <row r="44" ht="15.75" customHeight="1">
      <c r="A44" s="71"/>
      <c r="B44" s="71"/>
      <c r="C44" s="71"/>
      <c r="D44" s="71"/>
      <c r="E44" s="71"/>
      <c r="F44" s="71"/>
      <c r="G44" s="71"/>
      <c r="H44" s="71"/>
    </row>
    <row r="45" ht="15.75" customHeight="1">
      <c r="A45" s="71"/>
      <c r="B45" s="71"/>
      <c r="C45" s="71"/>
      <c r="D45" s="71"/>
      <c r="E45" s="71"/>
      <c r="F45" s="71"/>
      <c r="G45" s="71"/>
      <c r="H45" s="71"/>
    </row>
    <row r="46" ht="15.75" customHeight="1">
      <c r="A46" s="71"/>
      <c r="B46" s="71"/>
      <c r="C46" s="71"/>
      <c r="D46" s="71"/>
      <c r="E46" s="71"/>
      <c r="F46" s="71"/>
      <c r="G46" s="71"/>
      <c r="H46" s="71"/>
    </row>
    <row r="47" ht="15.75" customHeight="1">
      <c r="A47" s="71"/>
      <c r="B47" s="71"/>
      <c r="C47" s="71"/>
      <c r="D47" s="71"/>
      <c r="E47" s="71"/>
      <c r="F47" s="71"/>
      <c r="G47" s="71"/>
      <c r="H47" s="71"/>
    </row>
    <row r="48" ht="15.75" customHeight="1">
      <c r="A48" s="71"/>
      <c r="B48" s="71"/>
      <c r="C48" s="71"/>
      <c r="D48" s="71"/>
      <c r="E48" s="71"/>
      <c r="F48" s="71"/>
      <c r="G48" s="71"/>
      <c r="H48" s="71"/>
    </row>
    <row r="49" ht="15.75" customHeight="1">
      <c r="A49" s="71"/>
      <c r="B49" s="71"/>
      <c r="C49" s="71"/>
      <c r="D49" s="71"/>
      <c r="E49" s="71"/>
      <c r="F49" s="71"/>
      <c r="G49" s="71"/>
      <c r="H49" s="71"/>
    </row>
    <row r="50" ht="15.75" customHeight="1">
      <c r="A50" s="71"/>
      <c r="B50" s="71"/>
      <c r="C50" s="71"/>
      <c r="D50" s="71"/>
      <c r="E50" s="71"/>
      <c r="F50" s="71"/>
      <c r="G50" s="71"/>
      <c r="H50" s="71"/>
    </row>
    <row r="51" ht="15.75" customHeight="1">
      <c r="A51" s="71"/>
      <c r="B51" s="71"/>
      <c r="C51" s="71"/>
      <c r="D51" s="71"/>
      <c r="E51" s="71"/>
      <c r="F51" s="71"/>
      <c r="G51" s="71"/>
      <c r="H51" s="71"/>
    </row>
    <row r="52" ht="15.75" customHeight="1">
      <c r="A52" s="71"/>
      <c r="B52" s="71"/>
      <c r="C52" s="71"/>
      <c r="D52" s="71"/>
      <c r="E52" s="71"/>
      <c r="F52" s="71"/>
      <c r="G52" s="71"/>
      <c r="H52" s="71"/>
    </row>
    <row r="53" ht="15.75" customHeight="1">
      <c r="A53" s="71"/>
      <c r="B53" s="71"/>
      <c r="C53" s="71"/>
      <c r="D53" s="71"/>
      <c r="E53" s="71"/>
      <c r="F53" s="71"/>
      <c r="G53" s="71"/>
      <c r="H53" s="71"/>
    </row>
    <row r="54" ht="15.75" customHeight="1">
      <c r="A54" s="71"/>
      <c r="B54" s="71"/>
      <c r="C54" s="71"/>
      <c r="D54" s="71"/>
      <c r="E54" s="71"/>
      <c r="F54" s="71"/>
      <c r="G54" s="71"/>
      <c r="H54" s="71"/>
    </row>
    <row r="55" ht="15.75" customHeight="1">
      <c r="A55" s="71"/>
      <c r="B55" s="71"/>
      <c r="C55" s="71"/>
      <c r="D55" s="71"/>
      <c r="E55" s="71"/>
      <c r="F55" s="71"/>
      <c r="G55" s="71"/>
      <c r="H55" s="71"/>
    </row>
    <row r="56" ht="15.75" customHeight="1">
      <c r="A56" s="71"/>
      <c r="B56" s="71"/>
      <c r="C56" s="71"/>
      <c r="D56" s="71"/>
      <c r="E56" s="71"/>
      <c r="F56" s="71"/>
      <c r="G56" s="71"/>
      <c r="H56" s="71"/>
    </row>
    <row r="57" ht="15.75" customHeight="1">
      <c r="A57" s="71"/>
      <c r="B57" s="71"/>
      <c r="C57" s="71"/>
      <c r="D57" s="71"/>
      <c r="E57" s="71"/>
      <c r="F57" s="71"/>
      <c r="G57" s="71"/>
      <c r="H57" s="71"/>
    </row>
    <row r="58" ht="15.75" customHeight="1">
      <c r="A58" s="71"/>
      <c r="B58" s="71"/>
      <c r="C58" s="71"/>
      <c r="D58" s="71"/>
      <c r="E58" s="71"/>
      <c r="F58" s="71"/>
      <c r="G58" s="71"/>
      <c r="H58" s="71"/>
    </row>
    <row r="59" ht="15.75" customHeight="1">
      <c r="A59" s="71"/>
      <c r="B59" s="71"/>
      <c r="C59" s="71"/>
      <c r="D59" s="71"/>
      <c r="E59" s="71"/>
      <c r="F59" s="71"/>
      <c r="G59" s="71"/>
      <c r="H59" s="71"/>
    </row>
    <row r="60" ht="15.75" customHeight="1">
      <c r="A60" s="71"/>
      <c r="B60" s="71"/>
      <c r="C60" s="71"/>
      <c r="D60" s="71"/>
      <c r="E60" s="71"/>
      <c r="F60" s="71"/>
      <c r="G60" s="71"/>
      <c r="H60" s="71"/>
    </row>
    <row r="61" ht="15.75" customHeight="1">
      <c r="A61" s="71"/>
      <c r="B61" s="71"/>
      <c r="C61" s="71"/>
      <c r="D61" s="71"/>
      <c r="E61" s="71"/>
      <c r="F61" s="71"/>
      <c r="G61" s="71"/>
      <c r="H61" s="71"/>
    </row>
    <row r="62" ht="15.75" customHeight="1">
      <c r="A62" s="71"/>
      <c r="B62" s="71"/>
      <c r="C62" s="71"/>
      <c r="D62" s="71"/>
      <c r="E62" s="71"/>
      <c r="F62" s="71"/>
      <c r="G62" s="71"/>
      <c r="H62" s="71"/>
    </row>
    <row r="63" ht="15.75" customHeight="1">
      <c r="A63" s="71"/>
      <c r="B63" s="71"/>
      <c r="C63" s="71"/>
      <c r="D63" s="71"/>
      <c r="E63" s="71"/>
      <c r="F63" s="71"/>
      <c r="G63" s="71"/>
      <c r="H63" s="71"/>
    </row>
    <row r="64" ht="15.75" customHeight="1">
      <c r="A64" s="71"/>
      <c r="B64" s="71"/>
      <c r="C64" s="71"/>
      <c r="D64" s="71"/>
      <c r="E64" s="71"/>
      <c r="F64" s="71"/>
      <c r="G64" s="71"/>
      <c r="H64" s="71"/>
    </row>
    <row r="65" ht="15.75" customHeight="1">
      <c r="A65" s="71"/>
      <c r="B65" s="71"/>
      <c r="C65" s="71"/>
      <c r="D65" s="71"/>
      <c r="E65" s="71"/>
      <c r="F65" s="71"/>
      <c r="G65" s="71"/>
      <c r="H65" s="71"/>
    </row>
    <row r="66" ht="15.75" customHeight="1">
      <c r="A66" s="71"/>
      <c r="B66" s="71"/>
      <c r="C66" s="71"/>
      <c r="D66" s="71"/>
      <c r="E66" s="71"/>
      <c r="F66" s="71"/>
      <c r="G66" s="71"/>
      <c r="H66" s="71"/>
    </row>
    <row r="67" ht="15.75" customHeight="1">
      <c r="A67" s="71"/>
      <c r="B67" s="71"/>
      <c r="C67" s="71"/>
      <c r="D67" s="71"/>
      <c r="E67" s="71"/>
      <c r="F67" s="71"/>
      <c r="G67" s="71"/>
      <c r="H67" s="71"/>
    </row>
    <row r="68" ht="15.75" customHeight="1">
      <c r="A68" s="71"/>
      <c r="B68" s="71"/>
      <c r="C68" s="71"/>
      <c r="D68" s="71"/>
      <c r="E68" s="71"/>
      <c r="F68" s="71"/>
      <c r="G68" s="71"/>
      <c r="H68" s="71"/>
    </row>
    <row r="69" ht="15.75" customHeight="1">
      <c r="A69" s="71"/>
      <c r="B69" s="71"/>
      <c r="C69" s="71"/>
      <c r="D69" s="71"/>
      <c r="E69" s="71"/>
      <c r="F69" s="71"/>
      <c r="G69" s="71"/>
      <c r="H69" s="71"/>
    </row>
    <row r="70" ht="15.75" customHeight="1">
      <c r="A70" s="71"/>
      <c r="B70" s="71"/>
      <c r="C70" s="71"/>
      <c r="D70" s="71"/>
      <c r="E70" s="71"/>
      <c r="F70" s="71"/>
      <c r="G70" s="71"/>
      <c r="H70" s="71"/>
    </row>
    <row r="71" ht="15.75" customHeight="1">
      <c r="A71" s="71"/>
      <c r="B71" s="71"/>
      <c r="C71" s="71"/>
      <c r="D71" s="71"/>
      <c r="E71" s="71"/>
      <c r="F71" s="71"/>
      <c r="G71" s="71"/>
      <c r="H71" s="71"/>
    </row>
    <row r="72" ht="15.75" customHeight="1">
      <c r="A72" s="71"/>
      <c r="B72" s="71"/>
      <c r="C72" s="71"/>
      <c r="D72" s="71"/>
      <c r="E72" s="71"/>
      <c r="F72" s="71"/>
      <c r="G72" s="71"/>
      <c r="H72" s="71"/>
    </row>
    <row r="73" ht="15.75" customHeight="1">
      <c r="A73" s="71"/>
      <c r="B73" s="71"/>
      <c r="C73" s="71"/>
      <c r="D73" s="71"/>
      <c r="E73" s="71"/>
      <c r="F73" s="71"/>
      <c r="G73" s="71"/>
      <c r="H73" s="71"/>
    </row>
    <row r="74" ht="15.75" customHeight="1">
      <c r="A74" s="71"/>
      <c r="B74" s="71"/>
      <c r="C74" s="71"/>
      <c r="D74" s="71"/>
      <c r="E74" s="71"/>
      <c r="F74" s="71"/>
      <c r="G74" s="71"/>
      <c r="H74" s="71"/>
    </row>
    <row r="75" ht="15.75" customHeight="1">
      <c r="A75" s="71"/>
      <c r="B75" s="71"/>
      <c r="C75" s="71"/>
      <c r="D75" s="71"/>
      <c r="E75" s="71"/>
      <c r="F75" s="71"/>
      <c r="G75" s="71"/>
      <c r="H75" s="71"/>
    </row>
    <row r="76" ht="15.75" customHeight="1">
      <c r="A76" s="71"/>
      <c r="B76" s="71"/>
      <c r="C76" s="71"/>
      <c r="D76" s="71"/>
      <c r="E76" s="71"/>
      <c r="F76" s="71"/>
      <c r="G76" s="71"/>
      <c r="H76" s="71"/>
    </row>
    <row r="77" ht="15.75" customHeight="1">
      <c r="A77" s="71"/>
      <c r="B77" s="71"/>
      <c r="C77" s="71"/>
      <c r="D77" s="71"/>
      <c r="E77" s="71"/>
      <c r="F77" s="71"/>
      <c r="G77" s="71"/>
      <c r="H77" s="71"/>
    </row>
    <row r="78" ht="15.75" customHeight="1">
      <c r="A78" s="71"/>
      <c r="B78" s="71"/>
      <c r="C78" s="71"/>
      <c r="D78" s="71"/>
      <c r="E78" s="71"/>
      <c r="F78" s="71"/>
      <c r="G78" s="71"/>
      <c r="H78" s="71"/>
    </row>
    <row r="79" ht="15.75" customHeight="1">
      <c r="A79" s="71"/>
      <c r="B79" s="71"/>
      <c r="C79" s="71"/>
      <c r="D79" s="71"/>
      <c r="E79" s="71"/>
      <c r="F79" s="71"/>
      <c r="G79" s="71"/>
      <c r="H79" s="71"/>
    </row>
    <row r="80" ht="15.75" customHeight="1">
      <c r="A80" s="71"/>
      <c r="B80" s="71"/>
      <c r="C80" s="71"/>
      <c r="D80" s="71"/>
      <c r="E80" s="71"/>
      <c r="F80" s="71"/>
      <c r="G80" s="71"/>
      <c r="H80" s="71"/>
    </row>
    <row r="81" ht="15.75" customHeight="1">
      <c r="A81" s="71"/>
      <c r="B81" s="71"/>
      <c r="C81" s="71"/>
      <c r="D81" s="71"/>
      <c r="E81" s="71"/>
      <c r="F81" s="71"/>
      <c r="G81" s="71"/>
      <c r="H81" s="71"/>
    </row>
    <row r="82" ht="15.75" customHeight="1">
      <c r="A82" s="71"/>
      <c r="B82" s="71"/>
      <c r="C82" s="71"/>
      <c r="D82" s="71"/>
      <c r="E82" s="71"/>
      <c r="F82" s="71"/>
      <c r="G82" s="71"/>
      <c r="H82" s="71"/>
    </row>
    <row r="83" ht="15.75" customHeight="1">
      <c r="A83" s="71"/>
      <c r="B83" s="71"/>
      <c r="C83" s="71"/>
      <c r="D83" s="71"/>
      <c r="E83" s="71"/>
      <c r="F83" s="71"/>
      <c r="G83" s="71"/>
      <c r="H83" s="71"/>
    </row>
    <row r="84" ht="15.75" customHeight="1">
      <c r="A84" s="71"/>
      <c r="B84" s="71"/>
      <c r="C84" s="71"/>
      <c r="D84" s="71"/>
      <c r="E84" s="71"/>
      <c r="F84" s="71"/>
      <c r="G84" s="71"/>
      <c r="H84" s="71"/>
    </row>
    <row r="85" ht="15.75" customHeight="1">
      <c r="A85" s="71"/>
      <c r="B85" s="71"/>
      <c r="C85" s="71"/>
      <c r="D85" s="71"/>
      <c r="E85" s="71"/>
      <c r="F85" s="71"/>
      <c r="G85" s="71"/>
      <c r="H85" s="71"/>
    </row>
    <row r="86" ht="15.75" customHeight="1">
      <c r="A86" s="71"/>
      <c r="B86" s="71"/>
      <c r="C86" s="71"/>
      <c r="D86" s="71"/>
      <c r="E86" s="71"/>
      <c r="F86" s="71"/>
      <c r="G86" s="71"/>
      <c r="H86" s="71"/>
    </row>
    <row r="87" ht="15.75" customHeight="1">
      <c r="A87" s="71"/>
      <c r="B87" s="71"/>
      <c r="C87" s="71"/>
      <c r="D87" s="71"/>
      <c r="E87" s="71"/>
      <c r="F87" s="71"/>
      <c r="G87" s="71"/>
      <c r="H87" s="71"/>
    </row>
    <row r="88" ht="15.75" customHeight="1">
      <c r="A88" s="71"/>
      <c r="B88" s="71"/>
      <c r="C88" s="71"/>
      <c r="D88" s="71"/>
      <c r="E88" s="71"/>
      <c r="F88" s="71"/>
      <c r="G88" s="71"/>
      <c r="H88" s="71"/>
    </row>
    <row r="89" ht="15.75" customHeight="1">
      <c r="A89" s="71"/>
      <c r="B89" s="71"/>
      <c r="C89" s="71"/>
      <c r="D89" s="71"/>
      <c r="E89" s="71"/>
      <c r="F89" s="71"/>
      <c r="G89" s="71"/>
      <c r="H89" s="71"/>
    </row>
    <row r="90" ht="15.75" customHeight="1">
      <c r="A90" s="71"/>
      <c r="B90" s="71"/>
      <c r="C90" s="71"/>
      <c r="D90" s="71"/>
      <c r="E90" s="71"/>
      <c r="F90" s="71"/>
      <c r="G90" s="71"/>
      <c r="H90" s="71"/>
    </row>
    <row r="91" ht="15.75" customHeight="1">
      <c r="A91" s="71"/>
      <c r="B91" s="71"/>
      <c r="C91" s="71"/>
      <c r="D91" s="71"/>
      <c r="E91" s="71"/>
      <c r="F91" s="71"/>
      <c r="G91" s="71"/>
      <c r="H91" s="71"/>
    </row>
    <row r="92" ht="15.75" customHeight="1">
      <c r="A92" s="71"/>
      <c r="B92" s="71"/>
      <c r="C92" s="71"/>
      <c r="D92" s="71"/>
      <c r="E92" s="71"/>
      <c r="F92" s="71"/>
      <c r="G92" s="71"/>
      <c r="H92" s="71"/>
    </row>
    <row r="93" ht="15.75" customHeight="1">
      <c r="A93" s="71"/>
      <c r="B93" s="71"/>
      <c r="C93" s="71"/>
      <c r="D93" s="71"/>
      <c r="E93" s="71"/>
      <c r="F93" s="71"/>
      <c r="G93" s="71"/>
      <c r="H93" s="71"/>
    </row>
    <row r="94" ht="15.75" customHeight="1">
      <c r="A94" s="71"/>
      <c r="B94" s="71"/>
      <c r="C94" s="71"/>
      <c r="D94" s="71"/>
      <c r="E94" s="71"/>
      <c r="F94" s="71"/>
      <c r="G94" s="71"/>
      <c r="H94" s="71"/>
    </row>
    <row r="95" ht="15.75" customHeight="1">
      <c r="A95" s="71"/>
      <c r="B95" s="71"/>
      <c r="C95" s="71"/>
      <c r="D95" s="71"/>
      <c r="E95" s="71"/>
      <c r="F95" s="71"/>
      <c r="G95" s="71"/>
      <c r="H95" s="71"/>
    </row>
    <row r="96" ht="15.75" customHeight="1">
      <c r="A96" s="71"/>
      <c r="B96" s="71"/>
      <c r="C96" s="71"/>
      <c r="D96" s="71"/>
      <c r="E96" s="71"/>
      <c r="F96" s="71"/>
      <c r="G96" s="71"/>
      <c r="H96" s="71"/>
    </row>
    <row r="97" ht="15.75" customHeight="1">
      <c r="A97" s="71"/>
      <c r="B97" s="71"/>
      <c r="C97" s="71"/>
      <c r="D97" s="71"/>
      <c r="E97" s="71"/>
      <c r="F97" s="71"/>
      <c r="G97" s="71"/>
      <c r="H97" s="71"/>
    </row>
    <row r="98" ht="15.75" customHeight="1">
      <c r="A98" s="71"/>
      <c r="B98" s="71"/>
      <c r="C98" s="71"/>
      <c r="D98" s="71"/>
      <c r="E98" s="71"/>
      <c r="F98" s="71"/>
      <c r="G98" s="71"/>
      <c r="H98" s="71"/>
    </row>
    <row r="99" ht="15.75" customHeight="1">
      <c r="A99" s="71"/>
      <c r="B99" s="71"/>
      <c r="C99" s="71"/>
      <c r="D99" s="71"/>
      <c r="E99" s="71"/>
      <c r="F99" s="71"/>
      <c r="G99" s="71"/>
      <c r="H99" s="71"/>
    </row>
    <row r="100" ht="15.75" customHeight="1">
      <c r="A100" s="71"/>
      <c r="B100" s="71"/>
      <c r="C100" s="71"/>
      <c r="D100" s="71"/>
      <c r="E100" s="71"/>
      <c r="F100" s="71"/>
      <c r="G100" s="71"/>
      <c r="H100" s="71"/>
    </row>
    <row r="101" ht="15.75" customHeight="1">
      <c r="A101" s="71"/>
      <c r="B101" s="71"/>
      <c r="C101" s="71"/>
      <c r="D101" s="71"/>
      <c r="E101" s="71"/>
      <c r="F101" s="71"/>
      <c r="G101" s="71"/>
      <c r="H101" s="71"/>
    </row>
    <row r="102" ht="15.75" customHeight="1">
      <c r="A102" s="71"/>
      <c r="B102" s="71"/>
      <c r="C102" s="71"/>
      <c r="D102" s="71"/>
      <c r="E102" s="71"/>
      <c r="F102" s="71"/>
      <c r="G102" s="71"/>
      <c r="H102" s="71"/>
    </row>
    <row r="103" ht="15.75" customHeight="1">
      <c r="A103" s="71"/>
      <c r="B103" s="71"/>
      <c r="C103" s="71"/>
      <c r="D103" s="71"/>
      <c r="E103" s="71"/>
      <c r="F103" s="71"/>
      <c r="G103" s="71"/>
      <c r="H103" s="71"/>
    </row>
    <row r="104" ht="15.75" customHeight="1">
      <c r="A104" s="71"/>
      <c r="B104" s="71"/>
      <c r="C104" s="71"/>
      <c r="D104" s="71"/>
      <c r="E104" s="71"/>
      <c r="F104" s="71"/>
      <c r="G104" s="71"/>
      <c r="H104" s="71"/>
    </row>
    <row r="105" ht="15.75" customHeight="1">
      <c r="A105" s="71"/>
      <c r="B105" s="71"/>
      <c r="C105" s="71"/>
      <c r="D105" s="71"/>
      <c r="E105" s="71"/>
      <c r="F105" s="71"/>
      <c r="G105" s="71"/>
      <c r="H105" s="71"/>
    </row>
    <row r="106" ht="15.75" customHeight="1">
      <c r="A106" s="71"/>
      <c r="B106" s="71"/>
      <c r="C106" s="71"/>
      <c r="D106" s="71"/>
      <c r="E106" s="71"/>
      <c r="F106" s="71"/>
      <c r="G106" s="71"/>
      <c r="H106" s="71"/>
    </row>
    <row r="107" ht="15.75" customHeight="1">
      <c r="A107" s="71"/>
      <c r="B107" s="71"/>
      <c r="C107" s="71"/>
      <c r="D107" s="71"/>
      <c r="E107" s="71"/>
      <c r="F107" s="71"/>
      <c r="G107" s="71"/>
      <c r="H107" s="71"/>
    </row>
    <row r="108" ht="15.75" customHeight="1">
      <c r="A108" s="71"/>
      <c r="B108" s="71"/>
      <c r="C108" s="71"/>
      <c r="D108" s="71"/>
      <c r="E108" s="71"/>
      <c r="F108" s="71"/>
      <c r="G108" s="71"/>
      <c r="H108" s="71"/>
    </row>
    <row r="109" ht="15.75" customHeight="1">
      <c r="A109" s="71"/>
      <c r="B109" s="71"/>
      <c r="C109" s="71"/>
      <c r="D109" s="71"/>
      <c r="E109" s="71"/>
      <c r="F109" s="71"/>
      <c r="G109" s="71"/>
      <c r="H109" s="71"/>
    </row>
    <row r="110" ht="15.75" customHeight="1">
      <c r="A110" s="71"/>
      <c r="B110" s="71"/>
      <c r="C110" s="71"/>
      <c r="D110" s="71"/>
      <c r="E110" s="71"/>
      <c r="F110" s="71"/>
      <c r="G110" s="71"/>
      <c r="H110" s="71"/>
    </row>
    <row r="111" ht="15.75" customHeight="1">
      <c r="A111" s="71"/>
      <c r="B111" s="71"/>
      <c r="C111" s="71"/>
      <c r="D111" s="71"/>
      <c r="E111" s="71"/>
      <c r="F111" s="71"/>
      <c r="G111" s="71"/>
      <c r="H111" s="71"/>
    </row>
    <row r="112" ht="15.75" customHeight="1">
      <c r="A112" s="71"/>
      <c r="B112" s="71"/>
      <c r="C112" s="71"/>
      <c r="D112" s="71"/>
      <c r="E112" s="71"/>
      <c r="F112" s="71"/>
      <c r="G112" s="71"/>
      <c r="H112" s="71"/>
    </row>
    <row r="113" ht="15.75" customHeight="1">
      <c r="A113" s="71"/>
      <c r="B113" s="71"/>
      <c r="C113" s="71"/>
      <c r="D113" s="71"/>
      <c r="E113" s="71"/>
      <c r="F113" s="71"/>
      <c r="G113" s="71"/>
      <c r="H113" s="71"/>
    </row>
    <row r="114" ht="15.75" customHeight="1">
      <c r="A114" s="71"/>
      <c r="B114" s="71"/>
      <c r="C114" s="71"/>
      <c r="D114" s="71"/>
      <c r="E114" s="71"/>
      <c r="F114" s="71"/>
      <c r="G114" s="71"/>
      <c r="H114" s="71"/>
    </row>
    <row r="115" ht="15.75" customHeight="1">
      <c r="A115" s="71"/>
      <c r="B115" s="71"/>
      <c r="C115" s="71"/>
      <c r="D115" s="71"/>
      <c r="E115" s="71"/>
      <c r="F115" s="71"/>
      <c r="G115" s="71"/>
      <c r="H115" s="71"/>
    </row>
    <row r="116" ht="15.75" customHeight="1">
      <c r="A116" s="71"/>
      <c r="B116" s="71"/>
      <c r="C116" s="71"/>
      <c r="D116" s="71"/>
      <c r="E116" s="71"/>
      <c r="F116" s="71"/>
      <c r="G116" s="71"/>
      <c r="H116" s="71"/>
    </row>
    <row r="117" ht="15.75" customHeight="1">
      <c r="A117" s="71"/>
      <c r="B117" s="71"/>
      <c r="C117" s="71"/>
      <c r="D117" s="71"/>
      <c r="E117" s="71"/>
      <c r="F117" s="71"/>
      <c r="G117" s="71"/>
      <c r="H117" s="71"/>
    </row>
    <row r="118" ht="15.75" customHeight="1">
      <c r="A118" s="71"/>
      <c r="B118" s="71"/>
      <c r="C118" s="71"/>
      <c r="D118" s="71"/>
      <c r="E118" s="71"/>
      <c r="F118" s="71"/>
      <c r="G118" s="71"/>
      <c r="H118" s="71"/>
    </row>
    <row r="119" ht="15.75" customHeight="1">
      <c r="A119" s="71"/>
      <c r="B119" s="71"/>
      <c r="C119" s="71"/>
      <c r="D119" s="71"/>
      <c r="E119" s="71"/>
      <c r="F119" s="71"/>
      <c r="G119" s="71"/>
      <c r="H119" s="71"/>
    </row>
    <row r="120" ht="15.75" customHeight="1">
      <c r="A120" s="71"/>
      <c r="B120" s="71"/>
      <c r="C120" s="71"/>
      <c r="D120" s="71"/>
      <c r="E120" s="71"/>
      <c r="F120" s="71"/>
      <c r="G120" s="71"/>
      <c r="H120" s="71"/>
    </row>
    <row r="121" ht="15.75" customHeight="1">
      <c r="A121" s="71"/>
      <c r="B121" s="71"/>
      <c r="C121" s="71"/>
      <c r="D121" s="71"/>
      <c r="E121" s="71"/>
      <c r="F121" s="71"/>
      <c r="G121" s="71"/>
      <c r="H121" s="71"/>
    </row>
    <row r="122" ht="15.75" customHeight="1">
      <c r="A122" s="71"/>
      <c r="B122" s="71"/>
      <c r="C122" s="71"/>
      <c r="D122" s="71"/>
      <c r="E122" s="71"/>
      <c r="F122" s="71"/>
      <c r="G122" s="71"/>
      <c r="H122" s="71"/>
    </row>
    <row r="123" ht="15.75" customHeight="1">
      <c r="A123" s="71"/>
      <c r="B123" s="71"/>
      <c r="C123" s="71"/>
      <c r="D123" s="71"/>
      <c r="E123" s="71"/>
      <c r="F123" s="71"/>
      <c r="G123" s="71"/>
      <c r="H123" s="71"/>
    </row>
    <row r="124" ht="15.75" customHeight="1">
      <c r="A124" s="71"/>
      <c r="B124" s="71"/>
      <c r="C124" s="71"/>
      <c r="D124" s="71"/>
      <c r="E124" s="71"/>
      <c r="F124" s="71"/>
      <c r="G124" s="71"/>
      <c r="H124" s="71"/>
    </row>
    <row r="125" ht="15.75" customHeight="1">
      <c r="A125" s="71"/>
      <c r="B125" s="71"/>
      <c r="C125" s="71"/>
      <c r="D125" s="71"/>
      <c r="E125" s="71"/>
      <c r="F125" s="71"/>
      <c r="G125" s="71"/>
      <c r="H125" s="71"/>
    </row>
    <row r="126" ht="15.75" customHeight="1">
      <c r="A126" s="71"/>
      <c r="B126" s="71"/>
      <c r="C126" s="71"/>
      <c r="D126" s="71"/>
      <c r="E126" s="71"/>
      <c r="F126" s="71"/>
      <c r="G126" s="71"/>
      <c r="H126" s="71"/>
    </row>
    <row r="127" ht="15.75" customHeight="1">
      <c r="A127" s="71"/>
      <c r="B127" s="71"/>
      <c r="C127" s="71"/>
      <c r="D127" s="71"/>
      <c r="E127" s="71"/>
      <c r="F127" s="71"/>
      <c r="G127" s="71"/>
      <c r="H127" s="71"/>
    </row>
    <row r="128" ht="15.75" customHeight="1">
      <c r="A128" s="71"/>
      <c r="B128" s="71"/>
      <c r="C128" s="71"/>
      <c r="D128" s="71"/>
      <c r="E128" s="71"/>
      <c r="F128" s="71"/>
      <c r="G128" s="71"/>
      <c r="H128" s="71"/>
    </row>
    <row r="129" ht="15.75" customHeight="1">
      <c r="A129" s="71"/>
      <c r="B129" s="71"/>
      <c r="C129" s="71"/>
      <c r="D129" s="71"/>
      <c r="E129" s="71"/>
      <c r="F129" s="71"/>
      <c r="G129" s="71"/>
      <c r="H129" s="71"/>
    </row>
    <row r="130" ht="15.75" customHeight="1">
      <c r="A130" s="71"/>
      <c r="B130" s="71"/>
      <c r="C130" s="71"/>
      <c r="D130" s="71"/>
      <c r="E130" s="71"/>
      <c r="F130" s="71"/>
      <c r="G130" s="71"/>
      <c r="H130" s="71"/>
    </row>
    <row r="131" ht="15.75" customHeight="1">
      <c r="A131" s="71"/>
      <c r="B131" s="71"/>
      <c r="C131" s="71"/>
      <c r="D131" s="71"/>
      <c r="E131" s="71"/>
      <c r="F131" s="71"/>
      <c r="G131" s="71"/>
      <c r="H131" s="71"/>
    </row>
    <row r="132" ht="15.75" customHeight="1">
      <c r="A132" s="71"/>
      <c r="B132" s="71"/>
      <c r="C132" s="71"/>
      <c r="D132" s="71"/>
      <c r="E132" s="71"/>
      <c r="F132" s="71"/>
      <c r="G132" s="71"/>
      <c r="H132" s="71"/>
    </row>
    <row r="133" ht="15.75" customHeight="1">
      <c r="A133" s="71"/>
      <c r="B133" s="71"/>
      <c r="C133" s="71"/>
      <c r="D133" s="71"/>
      <c r="E133" s="71"/>
      <c r="F133" s="71"/>
      <c r="G133" s="71"/>
      <c r="H133" s="71"/>
    </row>
    <row r="134" ht="15.75" customHeight="1">
      <c r="A134" s="71"/>
      <c r="B134" s="71"/>
      <c r="C134" s="71"/>
      <c r="D134" s="71"/>
      <c r="E134" s="71"/>
      <c r="F134" s="71"/>
      <c r="G134" s="71"/>
      <c r="H134" s="71"/>
    </row>
    <row r="135" ht="15.75" customHeight="1">
      <c r="A135" s="71"/>
      <c r="B135" s="71"/>
      <c r="C135" s="71"/>
      <c r="D135" s="71"/>
      <c r="E135" s="71"/>
      <c r="F135" s="71"/>
      <c r="G135" s="71"/>
      <c r="H135" s="71"/>
    </row>
    <row r="136" ht="15.75" customHeight="1">
      <c r="A136" s="71"/>
      <c r="B136" s="71"/>
      <c r="C136" s="71"/>
      <c r="D136" s="71"/>
      <c r="E136" s="71"/>
      <c r="F136" s="71"/>
      <c r="G136" s="71"/>
      <c r="H136" s="71"/>
    </row>
    <row r="137" ht="15.75" customHeight="1">
      <c r="A137" s="71"/>
      <c r="B137" s="71"/>
      <c r="C137" s="71"/>
      <c r="D137" s="71"/>
      <c r="E137" s="71"/>
      <c r="F137" s="71"/>
      <c r="G137" s="71"/>
      <c r="H137" s="71"/>
    </row>
    <row r="138" ht="15.75" customHeight="1">
      <c r="A138" s="71"/>
      <c r="B138" s="71"/>
      <c r="C138" s="71"/>
      <c r="D138" s="71"/>
      <c r="E138" s="71"/>
      <c r="F138" s="71"/>
      <c r="G138" s="71"/>
      <c r="H138" s="71"/>
    </row>
    <row r="139" ht="15.75" customHeight="1">
      <c r="A139" s="71"/>
      <c r="B139" s="71"/>
      <c r="C139" s="71"/>
      <c r="D139" s="71"/>
      <c r="E139" s="71"/>
      <c r="F139" s="71"/>
      <c r="G139" s="71"/>
      <c r="H139" s="71"/>
    </row>
    <row r="140" ht="15.75" customHeight="1">
      <c r="A140" s="71"/>
      <c r="B140" s="71"/>
      <c r="C140" s="71"/>
      <c r="D140" s="71"/>
      <c r="E140" s="71"/>
      <c r="F140" s="71"/>
      <c r="G140" s="71"/>
      <c r="H140" s="71"/>
    </row>
    <row r="141" ht="15.75" customHeight="1">
      <c r="A141" s="71"/>
      <c r="B141" s="71"/>
      <c r="C141" s="71"/>
      <c r="D141" s="71"/>
      <c r="E141" s="71"/>
      <c r="F141" s="71"/>
      <c r="G141" s="71"/>
      <c r="H141" s="71"/>
    </row>
    <row r="142" ht="15.75" customHeight="1">
      <c r="A142" s="71"/>
      <c r="B142" s="71"/>
      <c r="C142" s="71"/>
      <c r="D142" s="71"/>
      <c r="E142" s="71"/>
      <c r="F142" s="71"/>
      <c r="G142" s="71"/>
      <c r="H142" s="71"/>
    </row>
    <row r="143" ht="15.75" customHeight="1">
      <c r="A143" s="71"/>
      <c r="B143" s="71"/>
      <c r="C143" s="71"/>
      <c r="D143" s="71"/>
      <c r="E143" s="71"/>
      <c r="F143" s="71"/>
      <c r="G143" s="71"/>
      <c r="H143" s="71"/>
    </row>
    <row r="144" ht="15.75" customHeight="1">
      <c r="A144" s="71"/>
      <c r="B144" s="71"/>
      <c r="C144" s="71"/>
      <c r="D144" s="71"/>
      <c r="E144" s="71"/>
      <c r="F144" s="71"/>
      <c r="G144" s="71"/>
      <c r="H144" s="71"/>
    </row>
    <row r="145" ht="15.75" customHeight="1">
      <c r="A145" s="71"/>
      <c r="B145" s="71"/>
      <c r="C145" s="71"/>
      <c r="D145" s="71"/>
      <c r="E145" s="71"/>
      <c r="F145" s="71"/>
      <c r="G145" s="71"/>
      <c r="H145" s="71"/>
    </row>
    <row r="146" ht="15.75" customHeight="1">
      <c r="A146" s="71"/>
      <c r="B146" s="71"/>
      <c r="C146" s="71"/>
      <c r="D146" s="71"/>
      <c r="E146" s="71"/>
      <c r="F146" s="71"/>
      <c r="G146" s="71"/>
      <c r="H146" s="71"/>
    </row>
    <row r="147" ht="15.75" customHeight="1">
      <c r="A147" s="71"/>
      <c r="B147" s="71"/>
      <c r="C147" s="71"/>
      <c r="D147" s="71"/>
      <c r="E147" s="71"/>
      <c r="F147" s="71"/>
      <c r="G147" s="71"/>
      <c r="H147" s="71"/>
    </row>
    <row r="148" ht="15.75" customHeight="1">
      <c r="A148" s="71"/>
      <c r="B148" s="71"/>
      <c r="C148" s="71"/>
      <c r="D148" s="71"/>
      <c r="E148" s="71"/>
      <c r="F148" s="71"/>
      <c r="G148" s="71"/>
      <c r="H148" s="71"/>
    </row>
    <row r="149" ht="15.75" customHeight="1">
      <c r="A149" s="71"/>
      <c r="B149" s="71"/>
      <c r="C149" s="71"/>
      <c r="D149" s="71"/>
      <c r="E149" s="71"/>
      <c r="F149" s="71"/>
      <c r="G149" s="71"/>
      <c r="H149" s="71"/>
    </row>
    <row r="150" ht="15.75" customHeight="1">
      <c r="A150" s="71"/>
      <c r="B150" s="71"/>
      <c r="C150" s="71"/>
      <c r="D150" s="71"/>
      <c r="E150" s="71"/>
      <c r="F150" s="71"/>
      <c r="G150" s="71"/>
      <c r="H150" s="71"/>
    </row>
    <row r="151" ht="15.75" customHeight="1">
      <c r="A151" s="71"/>
      <c r="B151" s="71"/>
      <c r="C151" s="71"/>
      <c r="D151" s="71"/>
      <c r="E151" s="71"/>
      <c r="F151" s="71"/>
      <c r="G151" s="71"/>
      <c r="H151" s="71"/>
    </row>
    <row r="152" ht="15.75" customHeight="1">
      <c r="A152" s="71"/>
      <c r="B152" s="71"/>
      <c r="C152" s="71"/>
      <c r="D152" s="71"/>
      <c r="E152" s="71"/>
      <c r="F152" s="71"/>
      <c r="G152" s="71"/>
      <c r="H152" s="71"/>
    </row>
    <row r="153" ht="15.75" customHeight="1">
      <c r="A153" s="71"/>
      <c r="B153" s="71"/>
      <c r="C153" s="71"/>
      <c r="D153" s="71"/>
      <c r="E153" s="71"/>
      <c r="F153" s="71"/>
      <c r="G153" s="71"/>
      <c r="H153" s="71"/>
    </row>
    <row r="154" ht="15.75" customHeight="1">
      <c r="A154" s="71"/>
      <c r="B154" s="71"/>
      <c r="C154" s="71"/>
      <c r="D154" s="71"/>
      <c r="E154" s="71"/>
      <c r="F154" s="71"/>
      <c r="G154" s="71"/>
      <c r="H154" s="71"/>
    </row>
    <row r="155" ht="15.75" customHeight="1">
      <c r="A155" s="71"/>
      <c r="B155" s="71"/>
      <c r="C155" s="71"/>
      <c r="D155" s="71"/>
      <c r="E155" s="71"/>
      <c r="F155" s="71"/>
      <c r="G155" s="71"/>
      <c r="H155" s="71"/>
    </row>
    <row r="156" ht="15.75" customHeight="1">
      <c r="A156" s="71"/>
      <c r="B156" s="71"/>
      <c r="C156" s="71"/>
      <c r="D156" s="71"/>
      <c r="E156" s="71"/>
      <c r="F156" s="71"/>
      <c r="G156" s="71"/>
      <c r="H156" s="71"/>
    </row>
    <row r="157" ht="15.75" customHeight="1">
      <c r="A157" s="71"/>
      <c r="B157" s="71"/>
      <c r="C157" s="71"/>
      <c r="D157" s="71"/>
      <c r="E157" s="71"/>
      <c r="F157" s="71"/>
      <c r="G157" s="71"/>
      <c r="H157" s="71"/>
    </row>
    <row r="158" ht="15.75" customHeight="1">
      <c r="A158" s="71"/>
      <c r="B158" s="71"/>
      <c r="C158" s="71"/>
      <c r="D158" s="71"/>
      <c r="E158" s="71"/>
      <c r="F158" s="71"/>
      <c r="G158" s="71"/>
      <c r="H158" s="71"/>
    </row>
    <row r="159" ht="15.75" customHeight="1">
      <c r="A159" s="71"/>
      <c r="B159" s="71"/>
      <c r="C159" s="71"/>
      <c r="D159" s="71"/>
      <c r="E159" s="71"/>
      <c r="F159" s="71"/>
      <c r="G159" s="71"/>
      <c r="H159" s="71"/>
    </row>
    <row r="160" ht="15.75" customHeight="1">
      <c r="A160" s="71"/>
      <c r="B160" s="71"/>
      <c r="C160" s="71"/>
      <c r="D160" s="71"/>
      <c r="E160" s="71"/>
      <c r="F160" s="71"/>
      <c r="G160" s="71"/>
      <c r="H160" s="71"/>
    </row>
    <row r="161" ht="15.75" customHeight="1">
      <c r="A161" s="71"/>
      <c r="B161" s="71"/>
      <c r="C161" s="71"/>
      <c r="D161" s="71"/>
      <c r="E161" s="71"/>
      <c r="F161" s="71"/>
      <c r="G161" s="71"/>
      <c r="H161" s="71"/>
    </row>
    <row r="162" ht="15.75" customHeight="1">
      <c r="A162" s="71"/>
      <c r="B162" s="71"/>
      <c r="C162" s="71"/>
      <c r="D162" s="71"/>
      <c r="E162" s="71"/>
      <c r="F162" s="71"/>
      <c r="G162" s="71"/>
      <c r="H162" s="71"/>
    </row>
    <row r="163" ht="15.75" customHeight="1">
      <c r="A163" s="71"/>
      <c r="B163" s="71"/>
      <c r="C163" s="71"/>
      <c r="D163" s="71"/>
      <c r="E163" s="71"/>
      <c r="F163" s="71"/>
      <c r="G163" s="71"/>
      <c r="H163" s="71"/>
    </row>
    <row r="164" ht="15.75" customHeight="1">
      <c r="A164" s="71"/>
      <c r="B164" s="71"/>
      <c r="C164" s="71"/>
      <c r="D164" s="71"/>
      <c r="E164" s="71"/>
      <c r="F164" s="71"/>
      <c r="G164" s="71"/>
      <c r="H164" s="71"/>
    </row>
    <row r="165" ht="15.75" customHeight="1">
      <c r="A165" s="71"/>
      <c r="B165" s="71"/>
      <c r="C165" s="71"/>
      <c r="D165" s="71"/>
      <c r="E165" s="71"/>
      <c r="F165" s="71"/>
      <c r="G165" s="71"/>
      <c r="H165" s="71"/>
    </row>
    <row r="166" ht="15.75" customHeight="1">
      <c r="A166" s="71"/>
      <c r="B166" s="71"/>
      <c r="C166" s="71"/>
      <c r="D166" s="71"/>
      <c r="E166" s="71"/>
      <c r="F166" s="71"/>
      <c r="G166" s="71"/>
      <c r="H166" s="71"/>
    </row>
    <row r="167" ht="15.75" customHeight="1">
      <c r="A167" s="71"/>
      <c r="B167" s="71"/>
      <c r="C167" s="71"/>
      <c r="D167" s="71"/>
      <c r="E167" s="71"/>
      <c r="F167" s="71"/>
      <c r="G167" s="71"/>
      <c r="H167" s="71"/>
    </row>
    <row r="168" ht="15.75" customHeight="1">
      <c r="A168" s="71"/>
      <c r="B168" s="71"/>
      <c r="C168" s="71"/>
      <c r="D168" s="71"/>
      <c r="E168" s="71"/>
      <c r="F168" s="71"/>
      <c r="G168" s="71"/>
      <c r="H168" s="71"/>
    </row>
    <row r="169" ht="15.75" customHeight="1">
      <c r="A169" s="71"/>
      <c r="B169" s="71"/>
      <c r="C169" s="71"/>
      <c r="D169" s="71"/>
      <c r="E169" s="71"/>
      <c r="F169" s="71"/>
      <c r="G169" s="71"/>
      <c r="H169" s="71"/>
    </row>
    <row r="170" ht="15.75" customHeight="1">
      <c r="A170" s="71"/>
      <c r="B170" s="71"/>
      <c r="C170" s="71"/>
      <c r="D170" s="71"/>
      <c r="E170" s="71"/>
      <c r="F170" s="71"/>
      <c r="G170" s="71"/>
      <c r="H170" s="71"/>
    </row>
    <row r="171" ht="15.75" customHeight="1">
      <c r="A171" s="71"/>
      <c r="B171" s="71"/>
      <c r="C171" s="71"/>
      <c r="D171" s="71"/>
      <c r="E171" s="71"/>
      <c r="F171" s="71"/>
      <c r="G171" s="71"/>
      <c r="H171" s="71"/>
    </row>
    <row r="172" ht="15.75" customHeight="1">
      <c r="A172" s="71"/>
      <c r="B172" s="71"/>
      <c r="C172" s="71"/>
      <c r="D172" s="71"/>
      <c r="E172" s="71"/>
      <c r="F172" s="71"/>
      <c r="G172" s="71"/>
      <c r="H172" s="71"/>
    </row>
    <row r="173" ht="15.75" customHeight="1">
      <c r="A173" s="71"/>
      <c r="B173" s="71"/>
      <c r="C173" s="71"/>
      <c r="D173" s="71"/>
      <c r="E173" s="71"/>
      <c r="F173" s="71"/>
      <c r="G173" s="71"/>
      <c r="H173" s="71"/>
    </row>
    <row r="174" ht="15.75" customHeight="1">
      <c r="A174" s="71"/>
      <c r="B174" s="71"/>
      <c r="C174" s="71"/>
      <c r="D174" s="71"/>
      <c r="E174" s="71"/>
      <c r="F174" s="71"/>
      <c r="G174" s="71"/>
      <c r="H174" s="71"/>
    </row>
    <row r="175" ht="15.75" customHeight="1">
      <c r="A175" s="71"/>
      <c r="B175" s="71"/>
      <c r="C175" s="71"/>
      <c r="D175" s="71"/>
      <c r="E175" s="71"/>
      <c r="F175" s="71"/>
      <c r="G175" s="71"/>
      <c r="H175" s="71"/>
    </row>
    <row r="176" ht="15.75" customHeight="1">
      <c r="A176" s="71"/>
      <c r="B176" s="71"/>
      <c r="C176" s="71"/>
      <c r="D176" s="71"/>
      <c r="E176" s="71"/>
      <c r="F176" s="71"/>
      <c r="G176" s="71"/>
      <c r="H176" s="71"/>
    </row>
    <row r="177" ht="15.75" customHeight="1">
      <c r="A177" s="71"/>
      <c r="B177" s="71"/>
      <c r="C177" s="71"/>
      <c r="D177" s="71"/>
      <c r="E177" s="71"/>
      <c r="F177" s="71"/>
      <c r="G177" s="71"/>
      <c r="H177" s="71"/>
    </row>
    <row r="178" ht="15.75" customHeight="1">
      <c r="A178" s="71"/>
      <c r="B178" s="71"/>
      <c r="C178" s="71"/>
      <c r="D178" s="71"/>
      <c r="E178" s="71"/>
      <c r="F178" s="71"/>
      <c r="G178" s="71"/>
      <c r="H178" s="71"/>
    </row>
    <row r="179" ht="15.75" customHeight="1">
      <c r="A179" s="71"/>
      <c r="B179" s="71"/>
      <c r="C179" s="71"/>
      <c r="D179" s="71"/>
      <c r="E179" s="71"/>
      <c r="F179" s="71"/>
      <c r="G179" s="71"/>
      <c r="H179" s="71"/>
    </row>
    <row r="180" ht="15.75" customHeight="1">
      <c r="A180" s="71"/>
      <c r="B180" s="71"/>
      <c r="C180" s="71"/>
      <c r="D180" s="71"/>
      <c r="E180" s="71"/>
      <c r="F180" s="71"/>
      <c r="G180" s="71"/>
      <c r="H180" s="71"/>
    </row>
    <row r="181" ht="15.75" customHeight="1">
      <c r="A181" s="71"/>
      <c r="B181" s="71"/>
      <c r="C181" s="71"/>
      <c r="D181" s="71"/>
      <c r="E181" s="71"/>
      <c r="F181" s="71"/>
      <c r="G181" s="71"/>
      <c r="H181" s="71"/>
    </row>
    <row r="182" ht="15.75" customHeight="1">
      <c r="A182" s="71"/>
      <c r="B182" s="71"/>
      <c r="C182" s="71"/>
      <c r="D182" s="71"/>
      <c r="E182" s="71"/>
      <c r="F182" s="71"/>
      <c r="G182" s="71"/>
      <c r="H182" s="71"/>
    </row>
    <row r="183" ht="15.75" customHeight="1">
      <c r="A183" s="71"/>
      <c r="B183" s="71"/>
      <c r="C183" s="71"/>
      <c r="D183" s="71"/>
      <c r="E183" s="71"/>
      <c r="F183" s="71"/>
      <c r="G183" s="71"/>
      <c r="H183" s="71"/>
    </row>
    <row r="184" ht="15.75" customHeight="1">
      <c r="A184" s="71"/>
      <c r="B184" s="71"/>
      <c r="C184" s="71"/>
      <c r="D184" s="71"/>
      <c r="E184" s="71"/>
      <c r="F184" s="71"/>
      <c r="G184" s="71"/>
      <c r="H184" s="71"/>
    </row>
    <row r="185" ht="15.75" customHeight="1">
      <c r="A185" s="71"/>
      <c r="B185" s="71"/>
      <c r="C185" s="71"/>
      <c r="D185" s="71"/>
      <c r="E185" s="71"/>
      <c r="F185" s="71"/>
      <c r="G185" s="71"/>
      <c r="H185" s="71"/>
    </row>
    <row r="186" ht="15.75" customHeight="1">
      <c r="A186" s="71"/>
      <c r="B186" s="71"/>
      <c r="C186" s="71"/>
      <c r="D186" s="71"/>
      <c r="E186" s="71"/>
      <c r="F186" s="71"/>
      <c r="G186" s="71"/>
      <c r="H186" s="71"/>
    </row>
    <row r="187" ht="15.75" customHeight="1">
      <c r="A187" s="71"/>
      <c r="B187" s="71"/>
      <c r="C187" s="71"/>
      <c r="D187" s="71"/>
      <c r="E187" s="71"/>
      <c r="F187" s="71"/>
      <c r="G187" s="71"/>
      <c r="H187" s="71"/>
    </row>
    <row r="188" ht="15.75" customHeight="1">
      <c r="A188" s="71"/>
      <c r="B188" s="71"/>
      <c r="C188" s="71"/>
      <c r="D188" s="71"/>
      <c r="E188" s="71"/>
      <c r="F188" s="71"/>
      <c r="G188" s="71"/>
      <c r="H188" s="71"/>
    </row>
    <row r="189" ht="15.75" customHeight="1">
      <c r="A189" s="71"/>
      <c r="B189" s="71"/>
      <c r="C189" s="71"/>
      <c r="D189" s="71"/>
      <c r="E189" s="71"/>
      <c r="F189" s="71"/>
      <c r="G189" s="71"/>
      <c r="H189" s="71"/>
    </row>
    <row r="190" ht="15.75" customHeight="1">
      <c r="A190" s="71"/>
      <c r="B190" s="71"/>
      <c r="C190" s="71"/>
      <c r="D190" s="71"/>
      <c r="E190" s="71"/>
      <c r="F190" s="71"/>
      <c r="G190" s="71"/>
      <c r="H190" s="71"/>
    </row>
    <row r="191" ht="15.75" customHeight="1">
      <c r="A191" s="71"/>
      <c r="B191" s="71"/>
      <c r="C191" s="71"/>
      <c r="D191" s="71"/>
      <c r="E191" s="71"/>
      <c r="F191" s="71"/>
      <c r="G191" s="71"/>
      <c r="H191" s="71"/>
    </row>
    <row r="192" ht="15.75" customHeight="1">
      <c r="A192" s="71"/>
      <c r="B192" s="71"/>
      <c r="C192" s="71"/>
      <c r="D192" s="71"/>
      <c r="E192" s="71"/>
      <c r="F192" s="71"/>
      <c r="G192" s="71"/>
      <c r="H192" s="71"/>
    </row>
    <row r="193" ht="15.75" customHeight="1">
      <c r="A193" s="71"/>
      <c r="B193" s="71"/>
      <c r="C193" s="71"/>
      <c r="D193" s="71"/>
      <c r="E193" s="71"/>
      <c r="F193" s="71"/>
      <c r="G193" s="71"/>
      <c r="H193" s="71"/>
    </row>
    <row r="194" ht="15.75" customHeight="1">
      <c r="A194" s="71"/>
      <c r="B194" s="71"/>
      <c r="C194" s="71"/>
      <c r="D194" s="71"/>
      <c r="E194" s="71"/>
      <c r="F194" s="71"/>
      <c r="G194" s="71"/>
      <c r="H194" s="71"/>
    </row>
    <row r="195" ht="15.75" customHeight="1">
      <c r="A195" s="71"/>
      <c r="B195" s="71"/>
      <c r="C195" s="71"/>
      <c r="D195" s="71"/>
      <c r="E195" s="71"/>
      <c r="F195" s="71"/>
      <c r="G195" s="71"/>
      <c r="H195" s="71"/>
    </row>
    <row r="196" ht="15.75" customHeight="1">
      <c r="A196" s="71"/>
      <c r="B196" s="71"/>
      <c r="C196" s="71"/>
      <c r="D196" s="71"/>
      <c r="E196" s="71"/>
      <c r="F196" s="71"/>
      <c r="G196" s="71"/>
      <c r="H196" s="71"/>
    </row>
    <row r="197" ht="15.75" customHeight="1">
      <c r="A197" s="71"/>
      <c r="B197" s="71"/>
      <c r="C197" s="71"/>
      <c r="D197" s="71"/>
      <c r="E197" s="71"/>
      <c r="F197" s="71"/>
      <c r="G197" s="71"/>
      <c r="H197" s="71"/>
    </row>
    <row r="198" ht="15.75" customHeight="1">
      <c r="A198" s="71"/>
      <c r="B198" s="71"/>
      <c r="C198" s="71"/>
      <c r="D198" s="71"/>
      <c r="E198" s="71"/>
      <c r="F198" s="71"/>
      <c r="G198" s="71"/>
      <c r="H198" s="71"/>
    </row>
    <row r="199" ht="15.75" customHeight="1">
      <c r="A199" s="71"/>
      <c r="B199" s="71"/>
      <c r="C199" s="71"/>
      <c r="D199" s="71"/>
      <c r="E199" s="71"/>
      <c r="F199" s="71"/>
      <c r="G199" s="71"/>
      <c r="H199" s="71"/>
    </row>
    <row r="200" ht="15.75" customHeight="1">
      <c r="A200" s="71"/>
      <c r="B200" s="71"/>
      <c r="C200" s="71"/>
      <c r="D200" s="71"/>
      <c r="E200" s="71"/>
      <c r="F200" s="71"/>
      <c r="G200" s="71"/>
      <c r="H200" s="71"/>
    </row>
    <row r="201" ht="15.75" customHeight="1">
      <c r="A201" s="71"/>
      <c r="B201" s="71"/>
      <c r="C201" s="71"/>
      <c r="D201" s="71"/>
      <c r="E201" s="71"/>
      <c r="F201" s="71"/>
      <c r="G201" s="71"/>
      <c r="H201" s="71"/>
    </row>
    <row r="202" ht="15.75" customHeight="1">
      <c r="A202" s="71"/>
      <c r="B202" s="71"/>
      <c r="C202" s="71"/>
      <c r="D202" s="71"/>
      <c r="E202" s="71"/>
      <c r="F202" s="71"/>
      <c r="G202" s="71"/>
      <c r="H202" s="71"/>
    </row>
    <row r="203" ht="15.75" customHeight="1">
      <c r="A203" s="71"/>
      <c r="B203" s="71"/>
      <c r="C203" s="71"/>
      <c r="D203" s="71"/>
      <c r="E203" s="71"/>
      <c r="F203" s="71"/>
      <c r="G203" s="71"/>
      <c r="H203" s="71"/>
    </row>
    <row r="204" ht="15.75" customHeight="1">
      <c r="A204" s="71"/>
      <c r="B204" s="71"/>
      <c r="C204" s="71"/>
      <c r="D204" s="71"/>
      <c r="E204" s="71"/>
      <c r="F204" s="71"/>
      <c r="G204" s="71"/>
      <c r="H204" s="71"/>
    </row>
    <row r="205" ht="15.75" customHeight="1">
      <c r="A205" s="71"/>
      <c r="B205" s="71"/>
      <c r="C205" s="71"/>
      <c r="D205" s="71"/>
      <c r="E205" s="71"/>
      <c r="F205" s="71"/>
      <c r="G205" s="71"/>
      <c r="H205" s="71"/>
    </row>
    <row r="206" ht="15.75" customHeight="1">
      <c r="A206" s="71"/>
      <c r="B206" s="71"/>
      <c r="C206" s="71"/>
      <c r="D206" s="71"/>
      <c r="E206" s="71"/>
      <c r="F206" s="71"/>
      <c r="G206" s="71"/>
      <c r="H206" s="71"/>
    </row>
    <row r="207" ht="15.75" customHeight="1">
      <c r="A207" s="71"/>
      <c r="B207" s="71"/>
      <c r="C207" s="71"/>
      <c r="D207" s="71"/>
      <c r="E207" s="71"/>
      <c r="F207" s="71"/>
      <c r="G207" s="71"/>
      <c r="H207" s="71"/>
    </row>
    <row r="208" ht="15.75" customHeight="1">
      <c r="A208" s="71"/>
      <c r="B208" s="71"/>
      <c r="C208" s="71"/>
      <c r="D208" s="71"/>
      <c r="E208" s="71"/>
      <c r="F208" s="71"/>
      <c r="G208" s="71"/>
      <c r="H208" s="71"/>
    </row>
    <row r="209" ht="15.75" customHeight="1">
      <c r="A209" s="71"/>
      <c r="B209" s="71"/>
      <c r="C209" s="71"/>
      <c r="D209" s="71"/>
      <c r="E209" s="71"/>
      <c r="F209" s="71"/>
      <c r="G209" s="71"/>
      <c r="H209" s="71"/>
    </row>
    <row r="210" ht="15.75" customHeight="1">
      <c r="A210" s="71"/>
      <c r="B210" s="71"/>
      <c r="C210" s="71"/>
      <c r="D210" s="71"/>
      <c r="E210" s="71"/>
      <c r="F210" s="71"/>
      <c r="G210" s="71"/>
      <c r="H210" s="71"/>
    </row>
    <row r="211" ht="15.75" customHeight="1">
      <c r="A211" s="71"/>
      <c r="B211" s="71"/>
      <c r="C211" s="71"/>
      <c r="D211" s="71"/>
      <c r="E211" s="71"/>
      <c r="F211" s="71"/>
      <c r="G211" s="71"/>
      <c r="H211" s="71"/>
    </row>
    <row r="212" ht="15.75" customHeight="1">
      <c r="A212" s="71"/>
      <c r="B212" s="71"/>
      <c r="C212" s="71"/>
      <c r="D212" s="71"/>
      <c r="E212" s="71"/>
      <c r="F212" s="71"/>
      <c r="G212" s="71"/>
      <c r="H212" s="71"/>
    </row>
    <row r="213" ht="15.75" customHeight="1">
      <c r="A213" s="71"/>
      <c r="B213" s="71"/>
      <c r="C213" s="71"/>
      <c r="D213" s="71"/>
      <c r="E213" s="71"/>
      <c r="F213" s="71"/>
      <c r="G213" s="71"/>
      <c r="H213" s="71"/>
    </row>
    <row r="214" ht="15.75" customHeight="1">
      <c r="A214" s="71"/>
      <c r="B214" s="71"/>
      <c r="C214" s="71"/>
      <c r="D214" s="71"/>
      <c r="E214" s="71"/>
      <c r="F214" s="71"/>
      <c r="G214" s="71"/>
      <c r="H214" s="71"/>
    </row>
    <row r="215" ht="15.75" customHeight="1">
      <c r="A215" s="71"/>
      <c r="B215" s="71"/>
      <c r="C215" s="71"/>
      <c r="D215" s="71"/>
      <c r="E215" s="71"/>
      <c r="F215" s="71"/>
      <c r="G215" s="71"/>
      <c r="H215" s="71"/>
    </row>
    <row r="216" ht="15.75" customHeight="1">
      <c r="A216" s="71"/>
      <c r="B216" s="71"/>
      <c r="C216" s="71"/>
      <c r="D216" s="71"/>
      <c r="E216" s="71"/>
      <c r="F216" s="71"/>
      <c r="G216" s="71"/>
      <c r="H216" s="71"/>
    </row>
    <row r="217" ht="15.75" customHeight="1">
      <c r="A217" s="71"/>
      <c r="B217" s="71"/>
      <c r="C217" s="71"/>
      <c r="D217" s="71"/>
      <c r="E217" s="71"/>
      <c r="F217" s="71"/>
      <c r="G217" s="71"/>
      <c r="H217" s="71"/>
    </row>
    <row r="218" ht="15.75" customHeight="1">
      <c r="A218" s="71"/>
      <c r="B218" s="71"/>
      <c r="C218" s="71"/>
      <c r="D218" s="71"/>
      <c r="E218" s="71"/>
      <c r="F218" s="71"/>
      <c r="G218" s="71"/>
      <c r="H218" s="71"/>
    </row>
    <row r="219" ht="15.75" customHeight="1">
      <c r="A219" s="71"/>
      <c r="B219" s="71"/>
      <c r="C219" s="71"/>
      <c r="D219" s="71"/>
      <c r="E219" s="71"/>
      <c r="F219" s="71"/>
      <c r="G219" s="71"/>
      <c r="H219" s="71"/>
    </row>
    <row r="220" ht="15.75" customHeight="1">
      <c r="A220" s="71"/>
      <c r="B220" s="71"/>
      <c r="C220" s="71"/>
      <c r="D220" s="71"/>
      <c r="E220" s="71"/>
      <c r="F220" s="71"/>
      <c r="G220" s="71"/>
      <c r="H220" s="7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H1"/>
    <mergeCell ref="I4:P4"/>
    <mergeCell ref="D8:D9"/>
    <mergeCell ref="E8:H9"/>
  </mergeCells>
  <printOptions/>
  <pageMargins bottom="0.75" footer="0.0" header="0.0" left="0.25" right="0.25" top="0.75"/>
  <pageSetup fitToHeight="0"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2016-12-02T06:02:37Z</dcterms:created>
  <dc:creator>CANSU DİNÇ AYAZ</dc:creator>
</cp:coreProperties>
</file>