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2..C14.8">'Ağustos'!$B$2</definedName>
    <definedName name="SütunBaşlığıBölgesi1..H12.3">Mart!$B$2</definedName>
    <definedName name="SütunBaşlığıBölgesi1..H12.10">Ekim!$B$2</definedName>
    <definedName name="SütunBaşlığıBölgesi1..H12.4">Nisan!$B$2</definedName>
    <definedName name="SütunBaşlığıBölgesi1..H12.9">'Eylül'!$B$2</definedName>
    <definedName name="SütunBaşlığıBölgesi1..H12.7">Temmuz!$B$2</definedName>
    <definedName name="SütunBaşlığıBölgesi2..C14.9">'Eylül'!$B$2</definedName>
    <definedName name="TakvimYılı">Ocak!$K$2</definedName>
    <definedName name="SütunBaşlığıBölgesi1..H12.6">Haziran!$B$2</definedName>
    <definedName name="SütunBaşlığıBölgesi1..H12.1">Ocak!$B$2</definedName>
    <definedName name="SütunBaşlığıBölgesi2..C14.10">Ekim!$B$2</definedName>
    <definedName name="SütunBaşlığıBölgesi2..C14.3">Mart!$B$2</definedName>
    <definedName name="SütunBaşlığıBölgesi1..H12.8">'Ağustos'!$B$2</definedName>
    <definedName name="SütunBaşlığıBölgesi2..C14.1">Ocak!$B$2</definedName>
    <definedName name="SütunBaşlığıBölgesi1..H12.2">'Şubat'!$B$2</definedName>
    <definedName name="SütunBaşlığıBölgesi2..C14.5">'Mayıs'!$B$2</definedName>
    <definedName name="SütunBaşlığıBölgesi1..H12.12">'Aralık'!$B$2</definedName>
    <definedName name="HaftaBaşlangıcı">Ocak!$K$3</definedName>
    <definedName name="SütunBaşlığıBölgesi2..C14.11">'Kasım'!$B$2</definedName>
    <definedName name="SütunBaşlığıBölgesi2..C14.7">Temmuz!$B$2</definedName>
    <definedName name="SütunBaşlığıBölgesi2..C14.12">'Aralık'!$B$2</definedName>
    <definedName name="SütunBaşlığıBölgesi2..C14.6">Haziran!$B$2</definedName>
    <definedName name="SütunBaşlığıBölgesi1..H12.5">'Mayıs'!$B$2</definedName>
    <definedName name="SütunBaşlığıBölgesi2..C14.2">'Şubat'!$B$2</definedName>
    <definedName name="SütunBaşlığıBölgesi2..C14.4">Nisan!$B$2</definedName>
    <definedName name="SütunBaşlığıBölgesi1..H12.11">'Kasım'!$B$2</definedName>
  </definedNames>
  <calcPr/>
  <extLst>
    <ext uri="GoogleSheetsCustomDataVersion2">
      <go:sheetsCustomData xmlns:go="http://customooxmlschemas.google.com/" r:id="rId16" roundtripDataChecksum="MRht/CtST0Hix0FnbcbQm6jkHT8y091S/SJ4Nv2CLjU="/>
    </ext>
  </extLst>
</workbook>
</file>

<file path=xl/sharedStrings.xml><?xml version="1.0" encoding="utf-8"?>
<sst xmlns="http://schemas.openxmlformats.org/spreadsheetml/2006/main" count="100" uniqueCount="59">
  <si>
    <t>TAKVİM AYARLARI</t>
  </si>
  <si>
    <t>SALI</t>
  </si>
  <si>
    <t>ÇARŞAMBA</t>
  </si>
  <si>
    <t>PERŞEMBE</t>
  </si>
  <si>
    <t>CUMA</t>
  </si>
  <si>
    <t>CUMARTESİ</t>
  </si>
  <si>
    <t>PAZAR</t>
  </si>
  <si>
    <t>YIL</t>
  </si>
  <si>
    <t>HAFTA BAŞLANGICI</t>
  </si>
  <si>
    <t>PAZARTESİ</t>
  </si>
  <si>
    <t>WEEK 17</t>
  </si>
  <si>
    <r>
      <rPr>
        <rFont val="Merriweather"/>
        <b/>
        <color rgb="FF3F3F3F"/>
        <sz val="11.0"/>
      </rPr>
      <t xml:space="preserve">Start of the Spring Term Lessons
</t>
    </r>
    <r>
      <rPr>
        <rFont val="Merriweather"/>
        <b/>
        <color rgb="FF3F3F3F"/>
        <sz val="9.0"/>
      </rPr>
      <t>Effective Academic Writing 2</t>
    </r>
  </si>
  <si>
    <t>Unit 1 – Paragraph to Short Essays</t>
  </si>
  <si>
    <t>WEEK 18</t>
  </si>
  <si>
    <t>WEEK 19</t>
  </si>
  <si>
    <t>Unit 2 – Descriptive Essays</t>
  </si>
  <si>
    <t>WEEK 20</t>
  </si>
  <si>
    <t xml:space="preserve">
            Quiz 3</t>
  </si>
  <si>
    <t>WEEK 21</t>
  </si>
  <si>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22.0"/>
      </rPr>
      <t>RAMADAN HOLIDAY</t>
    </r>
  </si>
  <si>
    <t xml:space="preserve">
NO CLASSES THIS WEEK</t>
  </si>
  <si>
    <t>WEEK 22</t>
  </si>
  <si>
    <t xml:space="preserve">Unit 3 – Narrative Essays </t>
  </si>
  <si>
    <t>WEEK 23</t>
  </si>
  <si>
    <t>PT2</t>
  </si>
  <si>
    <t xml:space="preserve">
*There will be no classes during Progress Test days.
REVIEW WEEK                       </t>
  </si>
  <si>
    <t>WEEK 24</t>
  </si>
  <si>
    <t>Unit 3 – Narrative Essays</t>
  </si>
  <si>
    <t>WEEK 25</t>
  </si>
  <si>
    <t>Unit 4 – Comparison-Contrast Essays</t>
  </si>
  <si>
    <t>WEEK 26</t>
  </si>
  <si>
    <t>WEEK 27</t>
  </si>
  <si>
    <t>Quiz 4</t>
  </si>
  <si>
    <t>National Sovereignty and Children's Day</t>
  </si>
  <si>
    <t>REVIEW WEEK</t>
  </si>
  <si>
    <t>WEEK 28</t>
  </si>
  <si>
    <t xml:space="preserve"> 
                                                                                                             PRESENTATION 3
</t>
  </si>
  <si>
    <t>Unit 5 – Opinion Essays</t>
  </si>
  <si>
    <t>Labour Day</t>
  </si>
  <si>
    <t>WEEK 29</t>
  </si>
  <si>
    <t>WEEK 30</t>
  </si>
  <si>
    <t>15
Eid al-Adha Holday</t>
  </si>
  <si>
    <t>16
Eid al-Adha Holday</t>
  </si>
  <si>
    <t>WEEK 31</t>
  </si>
  <si>
    <t>17
Eid al-Adha Holday</t>
  </si>
  <si>
    <t>18
Eid al-Adha Holday</t>
  </si>
  <si>
    <t>19
Eid al-Adha Holday
*Commemoration of Atatürk, Youth and Sports Day</t>
  </si>
  <si>
    <t>20
Eid al-Adha Holday</t>
  </si>
  <si>
    <t>21
Eid al-Adha Holday</t>
  </si>
  <si>
    <t>NO CLASSES THIS WEEK</t>
  </si>
  <si>
    <t>WEEK 32</t>
  </si>
  <si>
    <t>24
PT3</t>
  </si>
  <si>
    <t>25
PT3</t>
  </si>
  <si>
    <r>
      <rPr>
        <rFont val="Merriweather"/>
        <b/>
        <color rgb="FF3F3F3F"/>
        <sz val="14.0"/>
      </rPr>
      <t>*There will be no classes during Progress Test days.</t>
    </r>
    <r>
      <rPr>
        <rFont val="Merriweather"/>
        <color rgb="FF3F3F3F"/>
        <sz val="14.0"/>
      </rPr>
      <t xml:space="preserve">
Unit 6 – Cause and Effect Essays</t>
    </r>
  </si>
  <si>
    <t>WEEK 33</t>
  </si>
  <si>
    <t>Unit 6 – Cause and Effect Essays</t>
  </si>
  <si>
    <t>WEEK 34</t>
  </si>
  <si>
    <t>11
The end of the Spring semester classes</t>
  </si>
  <si>
    <t>NOTLAR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</si>
</sst>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18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sz val="11.0"/>
      <color theme="1"/>
      <name val="Merriweather"/>
    </font>
    <font>
      <b/>
      <sz val="11.0"/>
      <color rgb="FF595959"/>
      <name val="Merriweather"/>
    </font>
    <font/>
    <font>
      <b/>
      <sz val="11.0"/>
      <color rgb="FF3F3F3F"/>
      <name val="Merriweather"/>
    </font>
    <font>
      <b/>
      <sz val="14.0"/>
      <color rgb="FF3F3F3F"/>
      <name val="Merriweather"/>
    </font>
    <font>
      <b/>
      <sz val="11.0"/>
      <color theme="1"/>
      <name val="Merriweather"/>
    </font>
    <font>
      <sz val="14.0"/>
      <color rgb="FF3F3F3F"/>
      <name val="Merriweather"/>
    </font>
    <font>
      <b/>
      <sz val="11.0"/>
      <color rgb="FF4C7226"/>
      <name val="Merriweather"/>
    </font>
    <font>
      <b/>
      <sz val="11.0"/>
      <color rgb="FF3F3F3F"/>
      <name val="Arial"/>
    </font>
    <font>
      <color theme="1"/>
      <name val="Merriweather"/>
      <scheme val="minor"/>
    </font>
    <font>
      <b/>
      <sz val="16.0"/>
      <color rgb="FF3F3F3F"/>
      <name val="Merriweather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6F1"/>
        <bgColor rgb="FFF6F6F1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BD3A2A"/>
        <bgColor rgb="FFBD3A2A"/>
      </patternFill>
    </fill>
    <fill>
      <patternFill patternType="solid">
        <fgColor rgb="FFBFA4BF"/>
        <bgColor rgb="FFBFA4B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22">
    <border/>
    <border>
      <left/>
      <right/>
      <top/>
      <bottom/>
    </border>
    <border>
      <bottom style="medium">
        <color rgb="FF4C7226"/>
      </bottom>
    </border>
    <border>
      <right style="thin">
        <color rgb="FFD8D8D8"/>
      </right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right style="thin">
        <color rgb="FFD8D8D8"/>
      </right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D8D8D8"/>
      </left>
      <right/>
      <top/>
      <bottom style="thin">
        <color rgb="FFD8D8D8"/>
      </bottom>
    </border>
    <border>
      <left/>
      <right/>
      <top/>
      <bottom style="thin">
        <color rgb="FFD8D8D8"/>
      </bottom>
    </border>
    <border>
      <right style="thin">
        <color rgb="FFD8D8D8"/>
      </right>
      <top/>
      <bottom/>
    </border>
    <border>
      <left/>
    </border>
    <border>
      <right/>
    </border>
    <border>
      <left/>
      <right/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ont="1">
      <alignment horizontal="left" vertical="center"/>
    </xf>
    <xf borderId="1" fillId="2" fontId="3" numFmtId="0" xfId="0" applyAlignment="1" applyBorder="1" applyFont="1">
      <alignment vertical="center"/>
    </xf>
    <xf borderId="1" fillId="2" fontId="1" numFmtId="0" xfId="0" applyAlignment="1" applyBorder="1" applyFont="1">
      <alignment vertical="top"/>
    </xf>
    <xf borderId="1" fillId="2" fontId="3" numFmtId="0" xfId="0" applyAlignment="1" applyBorder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0" fillId="0" fontId="1" numFmtId="164" xfId="0" applyAlignment="1" applyFont="1" applyNumberFormat="1">
      <alignment vertical="top"/>
    </xf>
    <xf borderId="1" fillId="3" fontId="6" numFmtId="164" xfId="0" applyAlignment="1" applyBorder="1" applyFill="1" applyFont="1" applyNumberFormat="1">
      <alignment horizontal="left" shrinkToFit="0" vertical="bottom" wrapText="1"/>
    </xf>
    <xf borderId="1" fillId="3" fontId="1" numFmtId="0" xfId="0" applyAlignment="1" applyBorder="1" applyFont="1">
      <alignment vertical="top"/>
    </xf>
    <xf borderId="1" fillId="2" fontId="1" numFmtId="0" xfId="0" applyAlignment="1" applyBorder="1" applyFont="1">
      <alignment horizontal="right" vertical="bottom"/>
    </xf>
    <xf borderId="3" fillId="0" fontId="7" numFmtId="0" xfId="0" applyAlignment="1" applyBorder="1" applyFont="1">
      <alignment horizontal="left" shrinkToFit="0" vertical="top" wrapText="1"/>
    </xf>
    <xf borderId="4" fillId="3" fontId="8" numFmtId="0" xfId="0" applyAlignment="1" applyBorder="1" applyFont="1">
      <alignment horizontal="left" shrinkToFit="0" vertical="top" wrapText="1"/>
    </xf>
    <xf borderId="5" fillId="3" fontId="1" numFmtId="0" xfId="0" applyAlignment="1" applyBorder="1" applyFont="1">
      <alignment vertical="top"/>
    </xf>
    <xf borderId="6" fillId="0" fontId="9" numFmtId="0" xfId="0" applyAlignment="1" applyBorder="1" applyFont="1">
      <alignment vertical="top"/>
    </xf>
    <xf borderId="7" fillId="0" fontId="9" numFmtId="0" xfId="0" applyAlignment="1" applyBorder="1" applyFont="1">
      <alignment vertical="top"/>
    </xf>
    <xf borderId="8" fillId="0" fontId="9" numFmtId="0" xfId="0" applyAlignment="1" applyBorder="1" applyFont="1">
      <alignment vertical="top"/>
    </xf>
    <xf borderId="9" fillId="0" fontId="9" numFmtId="0" xfId="0" applyAlignment="1" applyBorder="1" applyFont="1">
      <alignment vertical="top"/>
    </xf>
    <xf borderId="10" fillId="0" fontId="9" numFmtId="0" xfId="0" applyAlignment="1" applyBorder="1" applyFont="1">
      <alignment vertical="top"/>
    </xf>
    <xf borderId="11" fillId="0" fontId="9" numFmtId="0" xfId="0" applyAlignment="1" applyBorder="1" applyFont="1">
      <alignment vertical="top"/>
    </xf>
    <xf borderId="0" fillId="0" fontId="2" numFmtId="0" xfId="0" applyAlignment="1" applyFont="1">
      <alignment horizontal="right" vertical="center"/>
    </xf>
    <xf borderId="1" fillId="3" fontId="6" numFmtId="164" xfId="0" applyAlignment="1" applyBorder="1" applyFont="1" applyNumberFormat="1">
      <alignment horizontal="left" vertical="bottom"/>
    </xf>
    <xf borderId="0" fillId="0" fontId="10" numFmtId="0" xfId="0" applyAlignment="1" applyFont="1">
      <alignment vertical="top"/>
    </xf>
    <xf borderId="1" fillId="3" fontId="10" numFmtId="0" xfId="0" applyAlignment="1" applyBorder="1" applyFont="1">
      <alignment shrinkToFit="0" vertical="top" wrapText="1"/>
    </xf>
    <xf borderId="0" fillId="0" fontId="11" numFmtId="0" xfId="0" applyAlignment="1" applyFont="1">
      <alignment shrinkToFit="0" vertical="top" wrapText="1"/>
    </xf>
    <xf borderId="12" fillId="4" fontId="12" numFmtId="0" xfId="0" applyAlignment="1" applyBorder="1" applyFill="1" applyFont="1">
      <alignment horizontal="left" shrinkToFit="0" vertical="top" wrapText="1"/>
    </xf>
    <xf borderId="12" fillId="4" fontId="7" numFmtId="0" xfId="0" applyAlignment="1" applyBorder="1" applyFont="1">
      <alignment horizontal="left" shrinkToFit="0" vertical="top" wrapText="1"/>
    </xf>
    <xf borderId="0" fillId="0" fontId="13" numFmtId="0" xfId="0" applyAlignment="1" applyFont="1">
      <alignment shrinkToFit="0" vertical="top" wrapText="1"/>
    </xf>
    <xf borderId="1" fillId="4" fontId="6" numFmtId="164" xfId="0" applyAlignment="1" applyBorder="1" applyFont="1" applyNumberFormat="1">
      <alignment horizontal="left" vertical="bottom"/>
    </xf>
    <xf borderId="12" fillId="2" fontId="7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shrinkToFit="0" vertical="top" wrapText="1"/>
    </xf>
    <xf borderId="5" fillId="3" fontId="14" numFmtId="0" xfId="0" applyAlignment="1" applyBorder="1" applyFont="1">
      <alignment shrinkToFit="0" vertical="top" wrapText="1"/>
    </xf>
    <xf borderId="1" fillId="5" fontId="1" numFmtId="0" xfId="0" applyAlignment="1" applyBorder="1" applyFill="1" applyFont="1">
      <alignment shrinkToFit="0" vertical="top" wrapText="1"/>
    </xf>
    <xf borderId="13" fillId="6" fontId="1" numFmtId="0" xfId="0" applyAlignment="1" applyBorder="1" applyFill="1" applyFont="1">
      <alignment horizontal="center" shrinkToFit="0" vertical="top" wrapText="1"/>
    </xf>
    <xf borderId="14" fillId="0" fontId="9" numFmtId="0" xfId="0" applyAlignment="1" applyBorder="1" applyFont="1">
      <alignment vertical="top"/>
    </xf>
    <xf borderId="15" fillId="0" fontId="9" numFmtId="0" xfId="0" applyAlignment="1" applyBorder="1" applyFont="1">
      <alignment vertical="top"/>
    </xf>
    <xf borderId="1" fillId="6" fontId="1" numFmtId="0" xfId="0" applyAlignment="1" applyBorder="1" applyFont="1">
      <alignment vertical="top"/>
    </xf>
    <xf borderId="0" fillId="0" fontId="10" numFmtId="0" xfId="0" applyAlignment="1" applyFont="1">
      <alignment shrinkToFit="0" vertical="top" wrapText="1"/>
    </xf>
    <xf borderId="12" fillId="4" fontId="7" numFmtId="0" xfId="0" applyAlignment="1" applyBorder="1" applyFont="1">
      <alignment horizontal="left" readingOrder="0" shrinkToFit="0" vertical="top" wrapText="1"/>
    </xf>
    <xf borderId="0" fillId="0" fontId="1" numFmtId="0" xfId="0" applyAlignment="1" applyFont="1">
      <alignment horizontal="left" vertical="top"/>
    </xf>
    <xf borderId="0" fillId="0" fontId="13" numFmtId="0" xfId="0" applyAlignment="1" applyFont="1">
      <alignment readingOrder="0" shrinkToFit="0" vertical="top" wrapText="1"/>
    </xf>
    <xf borderId="1" fillId="3" fontId="1" numFmtId="0" xfId="0" applyAlignment="1" applyBorder="1" applyFont="1">
      <alignment horizontal="left" vertical="top"/>
    </xf>
    <xf borderId="12" fillId="7" fontId="7" numFmtId="0" xfId="0" applyAlignment="1" applyBorder="1" applyFill="1" applyFont="1">
      <alignment horizontal="left" shrinkToFit="0" vertical="top" wrapText="1"/>
    </xf>
    <xf borderId="5" fillId="3" fontId="1" numFmtId="0" xfId="0" applyAlignment="1" applyBorder="1" applyFont="1">
      <alignment shrinkToFit="0" vertical="top" wrapText="1"/>
    </xf>
    <xf borderId="16" fillId="2" fontId="7" numFmtId="0" xfId="0" applyAlignment="1" applyBorder="1" applyFont="1">
      <alignment horizontal="left" shrinkToFit="0" vertical="top" wrapText="1"/>
    </xf>
    <xf borderId="17" fillId="2" fontId="7" numFmtId="0" xfId="0" applyAlignment="1" applyBorder="1" applyFont="1">
      <alignment horizontal="left" shrinkToFit="0" vertical="top" wrapText="1"/>
    </xf>
    <xf borderId="12" fillId="8" fontId="7" numFmtId="0" xfId="0" applyAlignment="1" applyBorder="1" applyFill="1" applyFont="1">
      <alignment horizontal="left" shrinkToFit="0" vertical="top" wrapText="1"/>
    </xf>
    <xf borderId="12" fillId="6" fontId="7" numFmtId="0" xfId="0" applyAlignment="1" applyBorder="1" applyFont="1">
      <alignment horizontal="left" shrinkToFit="0" vertical="top" wrapText="1"/>
    </xf>
    <xf borderId="13" fillId="9" fontId="7" numFmtId="0" xfId="0" applyAlignment="1" applyBorder="1" applyFill="1" applyFont="1">
      <alignment horizontal="left" shrinkToFit="0" vertical="top" wrapText="1"/>
    </xf>
    <xf borderId="18" fillId="0" fontId="9" numFmtId="0" xfId="0" applyAlignment="1" applyBorder="1" applyFont="1">
      <alignment vertical="top"/>
    </xf>
    <xf borderId="0" fillId="0" fontId="15" numFmtId="0" xfId="0" applyAlignment="1" applyFont="1">
      <alignment shrinkToFit="0" vertical="top" wrapText="1"/>
    </xf>
    <xf borderId="0" fillId="0" fontId="16" numFmtId="0" xfId="0" applyAlignment="1" applyFont="1">
      <alignment vertical="top"/>
    </xf>
    <xf borderId="0" fillId="0" fontId="1" numFmtId="0" xfId="0" applyAlignment="1" applyFont="1">
      <alignment horizontal="left" shrinkToFit="0" vertical="top" wrapText="1"/>
    </xf>
    <xf borderId="1" fillId="6" fontId="1" numFmtId="0" xfId="0" applyAlignment="1" applyBorder="1" applyFont="1">
      <alignment horizontal="left" shrinkToFit="0" vertical="top" wrapText="1"/>
    </xf>
    <xf borderId="0" fillId="0" fontId="17" numFmtId="0" xfId="0" applyAlignment="1" applyFont="1">
      <alignment vertical="top"/>
    </xf>
    <xf borderId="1" fillId="7" fontId="1" numFmtId="0" xfId="0" applyAlignment="1" applyBorder="1" applyFont="1">
      <alignment horizontal="left" shrinkToFit="0" vertical="top" wrapText="1"/>
    </xf>
    <xf borderId="19" fillId="0" fontId="9" numFmtId="0" xfId="0" applyAlignment="1" applyBorder="1" applyFont="1">
      <alignment vertical="top"/>
    </xf>
    <xf borderId="20" fillId="0" fontId="9" numFmtId="0" xfId="0" applyAlignment="1" applyBorder="1" applyFont="1">
      <alignment vertical="top"/>
    </xf>
    <xf borderId="1" fillId="3" fontId="10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center" vertical="top"/>
    </xf>
    <xf borderId="1" fillId="4" fontId="7" numFmtId="0" xfId="0" applyAlignment="1" applyBorder="1" applyFont="1">
      <alignment horizontal="left" shrinkToFit="0" vertical="top" wrapText="1"/>
    </xf>
    <xf borderId="1" fillId="4" fontId="1" numFmtId="0" xfId="0" applyAlignment="1" applyBorder="1" applyFont="1">
      <alignment vertical="top"/>
    </xf>
    <xf borderId="21" fillId="0" fontId="9" numFmtId="0" xfId="0" applyAlignment="1" applyBorder="1" applyFont="1">
      <alignment vertical="top"/>
    </xf>
    <xf borderId="1" fillId="3" fontId="8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6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HaftaBaşlangıcı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/>
      <c r="J2" s="9" t="s">
        <v>7</v>
      </c>
      <c r="K2" s="10">
        <v>2027.0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GünlerVeHaftalar+DATE(TakvimYılı,1,1)-WEEKDAY(DATE(TakvimYılı,1,1),(HaftaBaşlangıcı="Pazartesi")+1)+1</f>
        <v>46384</v>
      </c>
      <c r="C3" s="11">
        <v>46385.0</v>
      </c>
      <c r="D3" s="11">
        <v>46386.0</v>
      </c>
      <c r="E3" s="11">
        <v>46387.0</v>
      </c>
      <c r="F3" s="11">
        <v>46388.0</v>
      </c>
      <c r="G3" s="11">
        <v>46389.0</v>
      </c>
      <c r="H3" s="11">
        <v>46390.0</v>
      </c>
      <c r="I3" s="12"/>
      <c r="J3" s="9" t="s">
        <v>8</v>
      </c>
      <c r="K3" s="10" t="s">
        <v>9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"/>
      <c r="G4" s="1"/>
      <c r="H4" s="1"/>
      <c r="J4" s="13"/>
    </row>
    <row r="5" ht="19.5" customHeight="1">
      <c r="A5" s="1"/>
      <c r="B5" s="14">
        <f t="array" ref="B5:H5">GünlerVeHaftalar+DATE(TakvimYılı,1,1)-WEEKDAY(DATE(TakvimYılı,1,1),(HaftaBaşlangıcı="Pazartesi")+1)+8</f>
        <v>46391</v>
      </c>
      <c r="C5" s="14">
        <v>46392.0</v>
      </c>
      <c r="D5" s="14">
        <v>46393.0</v>
      </c>
      <c r="E5" s="14">
        <v>46394.0</v>
      </c>
      <c r="F5" s="14">
        <v>46395.0</v>
      </c>
      <c r="G5" s="14">
        <v>46396.0</v>
      </c>
      <c r="H5" s="14">
        <v>46397.0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75.0" customHeight="1">
      <c r="A6" s="1"/>
      <c r="B6" s="15"/>
      <c r="C6" s="15"/>
      <c r="D6" s="15"/>
      <c r="E6" s="15"/>
      <c r="F6" s="15"/>
      <c r="G6" s="15"/>
      <c r="H6" s="15"/>
      <c r="I6" s="1"/>
      <c r="J6" s="1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1">
        <f t="array" ref="B7:H7">GünlerVeHaftalar+DATE(TakvimYılı,1,1)-WEEKDAY(DATE(TakvimYılı,1,1),(HaftaBaşlangıcı="Pazartesi")+1)+15</f>
        <v>46398</v>
      </c>
      <c r="C7" s="11">
        <v>46399.0</v>
      </c>
      <c r="D7" s="11">
        <v>46400.0</v>
      </c>
      <c r="E7" s="11">
        <v>46401.0</v>
      </c>
      <c r="F7" s="11">
        <v>46402.0</v>
      </c>
      <c r="G7" s="11">
        <v>46403.0</v>
      </c>
      <c r="H7" s="11">
        <v>46404.0</v>
      </c>
      <c r="I7" s="12"/>
      <c r="J7" s="1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57.75" customHeight="1">
      <c r="A8" s="1"/>
      <c r="B8" s="17"/>
      <c r="C8" s="17"/>
      <c r="D8" s="17"/>
      <c r="E8" s="17"/>
      <c r="F8" s="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4">
        <f t="array" ref="B9:H9">GünlerVeHaftalar+DATE(TakvimYılı,1,1)-WEEKDAY(DATE(TakvimYılı,1,1),(HaftaBaşlangıcı="Pazartesi")+1)+22</f>
        <v>46405</v>
      </c>
      <c r="C9" s="14">
        <v>46406.0</v>
      </c>
      <c r="D9" s="14">
        <v>46407.0</v>
      </c>
      <c r="E9" s="14">
        <v>46408.0</v>
      </c>
      <c r="F9" s="14">
        <v>46409.0</v>
      </c>
      <c r="G9" s="14">
        <v>46410.0</v>
      </c>
      <c r="H9" s="14">
        <v>46411.0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57.75" customHeight="1">
      <c r="A10" s="1"/>
      <c r="B10" s="15"/>
      <c r="C10" s="15"/>
      <c r="D10" s="15"/>
      <c r="E10" s="15"/>
      <c r="F10" s="15"/>
      <c r="G10" s="15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1">
        <f t="array" ref="B11:H11">GünlerVeHaftalar+DATE(TakvimYılı,1,1)-WEEKDAY(DATE(TakvimYılı,1,1),(HaftaBaşlangıcı="Pazartesi")+1)+29</f>
        <v>46412</v>
      </c>
      <c r="C11" s="11">
        <v>46413.0</v>
      </c>
      <c r="D11" s="11">
        <v>46414.0</v>
      </c>
      <c r="E11" s="11">
        <v>46415.0</v>
      </c>
      <c r="F11" s="11">
        <v>46416.0</v>
      </c>
      <c r="G11" s="11">
        <v>46417.0</v>
      </c>
      <c r="H11" s="11">
        <v>46418.0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4">
        <f t="array" ref="B13:C13">GünlerVeHaftalar+DATE(TakvimYılı,1,1)-WEEKDAY(DATE(TakvimYılı,1,1),(HaftaBaşlangıcı="Pazartesi")+1)+36</f>
        <v>46419</v>
      </c>
      <c r="C13" s="14">
        <v>46420.0</v>
      </c>
      <c r="D13" s="18"/>
      <c r="E13" s="19"/>
      <c r="F13" s="20"/>
      <c r="G13" s="20"/>
      <c r="H13" s="2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57.75" customHeight="1">
      <c r="A14" s="1"/>
      <c r="B14" s="15"/>
      <c r="C14" s="15"/>
      <c r="D14" s="22"/>
      <c r="E14" s="23"/>
      <c r="F14" s="24"/>
      <c r="G14" s="24"/>
      <c r="H14" s="2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9.63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"FEBRUARY "&amp;TakvimYılı</f>
        <v>FEBRUARY 2027</v>
      </c>
      <c r="C1" s="3"/>
      <c r="D1" s="3"/>
      <c r="E1" s="4"/>
      <c r="F1" s="4"/>
      <c r="G1" s="4"/>
      <c r="H1" s="2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GünlerVeHaftalar+DATE(TakvimYılı,2,1)-WEEKDAY(DATE(TakvimYılı,2,1),(HaftaBaşlangıcı="Pazartesi")+1)+1</f>
        <v>46419</v>
      </c>
      <c r="C3" s="11">
        <v>46420.0</v>
      </c>
      <c r="D3" s="11">
        <v>46421.0</v>
      </c>
      <c r="E3" s="11">
        <v>46422.0</v>
      </c>
      <c r="F3" s="11">
        <v>46423.0</v>
      </c>
      <c r="G3" s="11">
        <v>46424.0</v>
      </c>
      <c r="H3" s="11">
        <v>46425.0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GünlerVeHaftalar+DATE(TakvimYılı,2,1)-WEEKDAY(DATE(TakvimYılı,2,1),(HaftaBaşlangıcı="Pazartesi")+1)+8</f>
        <v>46426</v>
      </c>
      <c r="C5" s="27">
        <v>46427.0</v>
      </c>
      <c r="D5" s="27">
        <v>46428.0</v>
      </c>
      <c r="E5" s="27">
        <v>46429.0</v>
      </c>
      <c r="F5" s="27">
        <v>46430.0</v>
      </c>
      <c r="G5" s="27">
        <v>46431.0</v>
      </c>
      <c r="H5" s="27">
        <v>46432.0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237.75" customHeight="1">
      <c r="A6" s="28" t="s">
        <v>10</v>
      </c>
      <c r="B6" s="29" t="s">
        <v>11</v>
      </c>
      <c r="C6" s="15"/>
      <c r="D6" s="15"/>
      <c r="E6" s="15"/>
      <c r="F6" s="15"/>
      <c r="G6" s="15"/>
      <c r="H6" s="15"/>
      <c r="J6" s="30" t="s">
        <v>12</v>
      </c>
    </row>
    <row r="7" ht="19.5" customHeight="1">
      <c r="A7" s="1"/>
      <c r="B7" s="11">
        <f t="array" ref="B7:H7">GünlerVeHaftalar+DATE(TakvimYılı,2,1)-WEEKDAY(DATE(TakvimYılı,2,1),(HaftaBaşlangıcı="Pazartesi")+1)+15</f>
        <v>46433</v>
      </c>
      <c r="C7" s="11">
        <v>46434.0</v>
      </c>
      <c r="D7" s="11">
        <v>46435.0</v>
      </c>
      <c r="E7" s="11">
        <v>46436.0</v>
      </c>
      <c r="F7" s="11">
        <v>46437.0</v>
      </c>
      <c r="G7" s="11">
        <v>46438.0</v>
      </c>
      <c r="H7" s="11">
        <v>46439.0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228.0" customHeight="1">
      <c r="A8" s="28" t="s">
        <v>13</v>
      </c>
      <c r="B8" s="31"/>
      <c r="C8" s="32"/>
      <c r="D8" s="32"/>
      <c r="E8" s="32"/>
      <c r="F8" s="32"/>
      <c r="G8" s="1"/>
      <c r="H8" s="1"/>
      <c r="J8" s="33" t="s">
        <v>12</v>
      </c>
    </row>
    <row r="9" ht="19.5" customHeight="1">
      <c r="A9" s="1"/>
      <c r="B9" s="27">
        <f t="array" ref="B9:H9">GünlerVeHaftalar+DATE(TakvimYılı,2,1)-WEEKDAY(DATE(TakvimYılı,2,1),(HaftaBaşlangıcı="Pazartesi")+1)+22</f>
        <v>46440</v>
      </c>
      <c r="C9" s="27">
        <v>46441.0</v>
      </c>
      <c r="D9" s="27">
        <v>46442.0</v>
      </c>
      <c r="E9" s="27">
        <v>46443.0</v>
      </c>
      <c r="F9" s="27">
        <v>46444.0</v>
      </c>
      <c r="G9" s="27">
        <v>46445.0</v>
      </c>
      <c r="H9" s="27">
        <v>46446.0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207.75" customHeight="1">
      <c r="A10" s="28" t="s">
        <v>14</v>
      </c>
      <c r="B10" s="15"/>
      <c r="C10" s="15"/>
      <c r="D10" s="15"/>
      <c r="E10" s="15"/>
      <c r="F10" s="15"/>
      <c r="G10" s="15"/>
      <c r="H10" s="15"/>
      <c r="J10" s="33" t="s">
        <v>15</v>
      </c>
    </row>
    <row r="11" ht="19.5" customHeight="1">
      <c r="A11" s="1"/>
      <c r="B11" s="11">
        <f t="array" ref="B11:H11">GünlerVeHaftalar+DATE(TakvimYılı,2,1)-WEEKDAY(DATE(TakvimYılı,2,1),(HaftaBaşlangıcı="Pazartesi")+1)+29</f>
        <v>46447</v>
      </c>
      <c r="C11" s="11">
        <v>46448.0</v>
      </c>
      <c r="D11" s="11">
        <v>46449.0</v>
      </c>
      <c r="E11" s="34">
        <v>46450.0</v>
      </c>
      <c r="F11" s="34">
        <v>46451.0</v>
      </c>
      <c r="G11" s="11">
        <v>46452.0</v>
      </c>
      <c r="H11" s="11">
        <v>46453.0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67.5" customHeight="1">
      <c r="A12" s="1"/>
      <c r="B12" s="32"/>
      <c r="C12" s="32"/>
      <c r="D12" s="32"/>
      <c r="E12" s="32"/>
      <c r="F12" s="35"/>
      <c r="G12" s="1"/>
      <c r="H12" s="1"/>
      <c r="J12" s="36"/>
    </row>
    <row r="13" ht="19.5" customHeight="1">
      <c r="A13" s="1"/>
      <c r="B13" s="27">
        <f t="array" ref="B13:C13">GünlerVeHaftalar+DATE(TakvimYılı,2,1)-WEEKDAY(DATE(TakvimYılı,2,1),(HaftaBaşlangıcı="Pazartesi")+1)+36</f>
        <v>46454</v>
      </c>
      <c r="C13" s="27">
        <v>46455.0</v>
      </c>
      <c r="D13" s="18"/>
      <c r="E13" s="37"/>
      <c r="F13" s="20"/>
      <c r="G13" s="20"/>
      <c r="H13" s="2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6"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8" width="17.63"/>
    <col customWidth="1" min="9" max="9" width="2.63"/>
    <col customWidth="1" min="10" max="10" width="56.25"/>
    <col customWidth="1" min="11" max="26" width="8.75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GünlerVeHaftalar+DATE(TakvimYılı,3,1)-WEEKDAY(DATE(TakvimYılı,3,1),(HaftaBaşlangıcı="Pazartesi")+1)+1</f>
        <v>46447</v>
      </c>
      <c r="C3" s="11">
        <v>46448.0</v>
      </c>
      <c r="D3" s="11">
        <v>46449.0</v>
      </c>
      <c r="E3" s="11">
        <v>46450.0</v>
      </c>
      <c r="F3" s="11">
        <v>46451.0</v>
      </c>
      <c r="G3" s="11">
        <v>46452.0</v>
      </c>
      <c r="H3" s="11">
        <v>46453.0</v>
      </c>
    </row>
    <row r="4" ht="181.5" customHeight="1">
      <c r="A4" s="28" t="s">
        <v>16</v>
      </c>
      <c r="B4" s="1"/>
      <c r="C4" s="1"/>
      <c r="D4" s="38" t="s">
        <v>17</v>
      </c>
      <c r="E4" s="1"/>
      <c r="F4" s="1"/>
      <c r="G4" s="1"/>
      <c r="H4" s="1"/>
      <c r="J4" s="33" t="s">
        <v>15</v>
      </c>
    </row>
    <row r="5" ht="19.5" customHeight="1">
      <c r="A5" s="1"/>
      <c r="B5" s="27">
        <f t="array" ref="B5:H5">GünlerVeHaftalar+DATE(TakvimYılı,3,1)-WEEKDAY(DATE(TakvimYılı,3,1),(HaftaBaşlangıcı="Pazartesi")+1)+8</f>
        <v>46454</v>
      </c>
      <c r="C5" s="27">
        <v>46455.0</v>
      </c>
      <c r="D5" s="27">
        <v>46456.0</v>
      </c>
      <c r="E5" s="27">
        <v>46457.0</v>
      </c>
      <c r="F5" s="27">
        <v>46458.0</v>
      </c>
      <c r="G5" s="27">
        <v>46459.0</v>
      </c>
      <c r="H5" s="27">
        <v>46460.0</v>
      </c>
    </row>
    <row r="6" ht="57.75" customHeight="1">
      <c r="A6" s="28" t="s">
        <v>18</v>
      </c>
      <c r="B6" s="39" t="s">
        <v>19</v>
      </c>
      <c r="C6" s="40"/>
      <c r="D6" s="40"/>
      <c r="E6" s="40"/>
      <c r="F6" s="40"/>
      <c r="G6" s="41"/>
      <c r="H6" s="42"/>
      <c r="J6" s="43" t="s">
        <v>20</v>
      </c>
    </row>
    <row r="7" ht="19.5" customHeight="1">
      <c r="A7" s="28"/>
      <c r="B7" s="34"/>
      <c r="C7" s="34"/>
      <c r="D7" s="34"/>
      <c r="E7" s="34"/>
      <c r="F7" s="34"/>
      <c r="G7" s="11"/>
      <c r="H7" s="11"/>
    </row>
    <row r="8" ht="210.0" customHeight="1">
      <c r="A8" s="28" t="s">
        <v>21</v>
      </c>
      <c r="B8" s="35">
        <v>15.0</v>
      </c>
      <c r="C8" s="35">
        <v>16.0</v>
      </c>
      <c r="D8" s="32">
        <v>17.0</v>
      </c>
      <c r="E8" s="44">
        <v>18.0</v>
      </c>
      <c r="F8" s="44">
        <v>19.0</v>
      </c>
      <c r="G8" s="45">
        <v>20.0</v>
      </c>
      <c r="H8" s="45">
        <v>21.0</v>
      </c>
      <c r="J8" s="46" t="s">
        <v>22</v>
      </c>
    </row>
    <row r="9" ht="19.5" customHeight="1">
      <c r="A9" s="28"/>
      <c r="B9" s="27">
        <v>22.0</v>
      </c>
      <c r="C9" s="27">
        <v>23.0</v>
      </c>
      <c r="D9" s="27">
        <v>24.0</v>
      </c>
      <c r="E9" s="27">
        <v>25.0</v>
      </c>
      <c r="F9" s="27">
        <v>26.0</v>
      </c>
      <c r="G9" s="27">
        <v>27.0</v>
      </c>
      <c r="H9" s="27">
        <v>28.0</v>
      </c>
    </row>
    <row r="10" ht="204.0" customHeight="1">
      <c r="A10" s="28" t="s">
        <v>23</v>
      </c>
      <c r="B10" s="15"/>
      <c r="C10" s="47"/>
      <c r="D10" s="47"/>
      <c r="E10" s="48" t="s">
        <v>24</v>
      </c>
      <c r="F10" s="48" t="s">
        <v>24</v>
      </c>
      <c r="G10" s="47"/>
      <c r="H10" s="47"/>
      <c r="J10" s="46" t="s">
        <v>25</v>
      </c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204.0" customHeight="1">
      <c r="A12" s="28" t="s">
        <v>26</v>
      </c>
      <c r="B12" s="32">
        <v>29.0</v>
      </c>
      <c r="C12" s="32">
        <v>30.0</v>
      </c>
      <c r="D12" s="32">
        <v>31.0</v>
      </c>
      <c r="E12" s="32">
        <v>1.0</v>
      </c>
      <c r="F12" s="32">
        <v>2.0</v>
      </c>
      <c r="G12" s="32">
        <v>3.0</v>
      </c>
      <c r="H12" s="45">
        <v>4.0</v>
      </c>
      <c r="J12" s="33" t="s">
        <v>27</v>
      </c>
    </row>
    <row r="13" ht="19.5" customHeight="1">
      <c r="A13" s="1"/>
      <c r="B13" s="27"/>
      <c r="C13" s="27"/>
      <c r="D13" s="18"/>
      <c r="E13" s="4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S4"/>
    <mergeCell ref="B6:G6"/>
    <mergeCell ref="J6:S6"/>
    <mergeCell ref="J8:S8"/>
    <mergeCell ref="J10:S10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8.88"/>
    <col customWidth="1" min="2" max="2" width="18.25"/>
    <col customWidth="1" min="3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GünlerVeHaftalar+DATE(TakvimYılı,4,1)-WEEKDAY(DATE(TakvimYılı,4,1),(HaftaBaşlangıcı="Pazartesi")+1)+1</f>
        <v>46475</v>
      </c>
      <c r="C3" s="11">
        <v>46476.0</v>
      </c>
      <c r="D3" s="11">
        <v>46477.0</v>
      </c>
      <c r="E3" s="11">
        <v>46478.0</v>
      </c>
      <c r="F3" s="11">
        <v>46479.0</v>
      </c>
      <c r="G3" s="11">
        <v>46480.0</v>
      </c>
      <c r="H3" s="11">
        <v>46481.0</v>
      </c>
    </row>
    <row r="4" ht="57.75" customHeight="1">
      <c r="A4" s="28"/>
      <c r="B4" s="50"/>
      <c r="C4" s="51"/>
      <c r="D4" s="50"/>
      <c r="E4" s="32"/>
      <c r="F4" s="32"/>
      <c r="G4" s="1"/>
      <c r="H4" s="1"/>
      <c r="J4" s="36"/>
    </row>
    <row r="5" ht="19.5" customHeight="1">
      <c r="A5" s="28"/>
      <c r="B5" s="27">
        <f t="array" ref="B5:H5">GünlerVeHaftalar+DATE(TakvimYılı,4,1)-WEEKDAY(DATE(TakvimYılı,4,1),(HaftaBaşlangıcı="Pazartesi")+1)+8</f>
        <v>46482</v>
      </c>
      <c r="C5" s="27">
        <v>46483.0</v>
      </c>
      <c r="D5" s="27">
        <v>46484.0</v>
      </c>
      <c r="E5" s="27">
        <v>46485.0</v>
      </c>
      <c r="F5" s="27">
        <v>46486.0</v>
      </c>
      <c r="G5" s="27">
        <v>46487.0</v>
      </c>
      <c r="H5" s="27">
        <v>46488.0</v>
      </c>
    </row>
    <row r="6" ht="229.5" customHeight="1">
      <c r="A6" s="28" t="s">
        <v>28</v>
      </c>
      <c r="B6" s="15"/>
      <c r="C6" s="15"/>
      <c r="D6" s="15"/>
      <c r="E6" s="15"/>
      <c r="F6" s="15"/>
      <c r="G6" s="15"/>
      <c r="H6" s="15"/>
      <c r="J6" s="33" t="s">
        <v>29</v>
      </c>
    </row>
    <row r="7" ht="19.5" customHeight="1">
      <c r="A7" s="28"/>
      <c r="B7" s="34">
        <f t="array" ref="B7:H7">GünlerVeHaftalar+DATE(TakvimYılı,4,1)-WEEKDAY(DATE(TakvimYılı,4,1),(HaftaBaşlangıcı="Pazartesi")+1)+15</f>
        <v>46489</v>
      </c>
      <c r="C7" s="34">
        <v>46490.0</v>
      </c>
      <c r="D7" s="34">
        <v>46491.0</v>
      </c>
      <c r="E7" s="34">
        <v>46492.0</v>
      </c>
      <c r="F7" s="34">
        <v>46493.0</v>
      </c>
      <c r="G7" s="11">
        <v>46494.0</v>
      </c>
      <c r="H7" s="11">
        <v>46495.0</v>
      </c>
    </row>
    <row r="8" ht="258.0" customHeight="1">
      <c r="A8" s="28" t="s">
        <v>30</v>
      </c>
      <c r="B8" s="32"/>
      <c r="C8" s="32"/>
      <c r="D8" s="32"/>
      <c r="E8" s="32"/>
      <c r="F8" s="32"/>
      <c r="G8" s="1"/>
      <c r="H8" s="1"/>
      <c r="J8" s="33" t="s">
        <v>29</v>
      </c>
    </row>
    <row r="9" ht="19.5" customHeight="1">
      <c r="A9" s="28"/>
      <c r="B9" s="27">
        <f t="array" ref="B9:H9">GünlerVeHaftalar+DATE(TakvimYılı,4,1)-WEEKDAY(DATE(TakvimYılı,4,1),(HaftaBaşlangıcı="Pazartesi")+1)+22</f>
        <v>46496</v>
      </c>
      <c r="C9" s="27">
        <v>46497.0</v>
      </c>
      <c r="D9" s="27">
        <v>46498.0</v>
      </c>
      <c r="E9" s="27">
        <v>46499.0</v>
      </c>
      <c r="F9" s="27">
        <v>46500.0</v>
      </c>
      <c r="G9" s="27">
        <v>46501.0</v>
      </c>
      <c r="H9" s="27">
        <v>46502.0</v>
      </c>
    </row>
    <row r="10" ht="268.5" customHeight="1">
      <c r="A10" s="28" t="s">
        <v>31</v>
      </c>
      <c r="B10" s="52" t="s">
        <v>32</v>
      </c>
      <c r="C10" s="15"/>
      <c r="D10" s="15"/>
      <c r="E10" s="15"/>
      <c r="F10" s="53" t="s">
        <v>33</v>
      </c>
      <c r="G10" s="15"/>
      <c r="H10" s="15"/>
      <c r="J10" s="33" t="s">
        <v>34</v>
      </c>
    </row>
    <row r="11" ht="19.5" customHeight="1">
      <c r="A11" s="28"/>
      <c r="B11" s="11">
        <f t="array" ref="B11:H11">GünlerVeHaftalar+DATE(TakvimYılı,4,1)-WEEKDAY(DATE(TakvimYılı,4,1),(HaftaBaşlangıcı="Pazartesi")+1)+29</f>
        <v>46503</v>
      </c>
      <c r="C11" s="11">
        <v>46504.0</v>
      </c>
      <c r="D11" s="34">
        <v>46505.0</v>
      </c>
      <c r="E11" s="11">
        <v>46506.0</v>
      </c>
      <c r="F11" s="11">
        <v>46507.0</v>
      </c>
      <c r="G11" s="11">
        <v>46508.0</v>
      </c>
      <c r="H11" s="11">
        <v>46509.0</v>
      </c>
    </row>
    <row r="12" ht="80.25" customHeight="1">
      <c r="A12" s="28" t="s">
        <v>35</v>
      </c>
      <c r="B12" s="54" t="s">
        <v>36</v>
      </c>
      <c r="C12" s="40"/>
      <c r="D12" s="40"/>
      <c r="E12" s="40"/>
      <c r="F12" s="40"/>
      <c r="G12" s="40"/>
      <c r="H12" s="55"/>
      <c r="J12" s="56" t="s">
        <v>37</v>
      </c>
    </row>
    <row r="13" ht="19.5" customHeight="1">
      <c r="A13" s="1"/>
      <c r="B13" s="27">
        <f t="array" ref="B13:C13">GünlerVeHaftalar+DATE(TakvimYılı,4,1)-WEEKDAY(DATE(TakvimYılı,4,1),(HaftaBaşlangıcı="Pazartesi")+1)+36</f>
        <v>46510</v>
      </c>
      <c r="C13" s="27">
        <v>46511.0</v>
      </c>
      <c r="D13" s="18"/>
      <c r="E13" s="37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S6"/>
    <mergeCell ref="J8:S8"/>
    <mergeCell ref="J10:S10"/>
    <mergeCell ref="B12:H12"/>
    <mergeCell ref="J12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8.75"/>
    <col customWidth="1" min="2" max="2" width="18.25"/>
    <col customWidth="1" min="3" max="3" width="17.63"/>
    <col customWidth="1" min="4" max="4" width="26.88"/>
    <col customWidth="1" min="5" max="5" width="17.63"/>
    <col customWidth="1" min="6" max="6" width="32.75"/>
    <col customWidth="1" min="7" max="8" width="17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GünlerVeHaftalar+DATE(TakvimYılı,5,1)-WEEKDAY(DATE(TakvimYılı,5,1),(HaftaBaşlangıcı="Pazartesi")+1)+1</f>
        <v>46503</v>
      </c>
      <c r="C3" s="11">
        <v>46504.0</v>
      </c>
      <c r="D3" s="11">
        <v>46505.0</v>
      </c>
      <c r="E3" s="11">
        <v>46506.0</v>
      </c>
      <c r="F3" s="11">
        <v>46507.0</v>
      </c>
      <c r="G3" s="11">
        <v>46508.0</v>
      </c>
      <c r="H3" s="11">
        <v>46509.0</v>
      </c>
    </row>
    <row r="4" ht="57.75" customHeight="1">
      <c r="A4" s="1"/>
      <c r="B4" s="32"/>
      <c r="C4" s="32"/>
      <c r="D4" s="32"/>
      <c r="E4" s="32"/>
      <c r="F4" s="32"/>
      <c r="G4" s="57" t="s">
        <v>38</v>
      </c>
      <c r="H4" s="45"/>
      <c r="J4" s="36"/>
    </row>
    <row r="5" ht="19.5" customHeight="1">
      <c r="A5" s="1"/>
      <c r="B5" s="27"/>
      <c r="C5" s="27"/>
      <c r="D5" s="27"/>
      <c r="E5" s="27"/>
      <c r="F5" s="27"/>
      <c r="G5" s="27"/>
      <c r="H5" s="27"/>
    </row>
    <row r="6" ht="241.5" customHeight="1">
      <c r="A6" s="28" t="s">
        <v>39</v>
      </c>
      <c r="B6" s="47">
        <v>3.0</v>
      </c>
      <c r="C6" s="47">
        <v>4.0</v>
      </c>
      <c r="D6" s="47">
        <v>5.0</v>
      </c>
      <c r="E6" s="47">
        <v>6.0</v>
      </c>
      <c r="F6" s="47">
        <v>7.0</v>
      </c>
      <c r="G6" s="47">
        <v>8.0</v>
      </c>
      <c r="H6" s="47">
        <v>9.0</v>
      </c>
      <c r="J6" s="33" t="s">
        <v>37</v>
      </c>
    </row>
    <row r="7" ht="19.5" customHeight="1">
      <c r="A7" s="28"/>
      <c r="B7" s="34"/>
      <c r="C7" s="34"/>
      <c r="D7" s="34"/>
      <c r="E7" s="34"/>
      <c r="F7" s="34"/>
      <c r="G7" s="11"/>
      <c r="H7" s="11"/>
    </row>
    <row r="8" ht="246.75" customHeight="1">
      <c r="A8" s="28" t="s">
        <v>40</v>
      </c>
      <c r="B8" s="32">
        <v>10.0</v>
      </c>
      <c r="C8" s="32">
        <v>11.0</v>
      </c>
      <c r="D8" s="32">
        <v>12.0</v>
      </c>
      <c r="E8" s="32">
        <v>13.0</v>
      </c>
      <c r="F8" s="32">
        <v>14.0</v>
      </c>
      <c r="G8" s="58" t="s">
        <v>41</v>
      </c>
      <c r="H8" s="58" t="s">
        <v>42</v>
      </c>
      <c r="J8" s="33" t="s">
        <v>34</v>
      </c>
    </row>
    <row r="9" ht="19.5" customHeight="1">
      <c r="A9" s="28"/>
      <c r="B9" s="27"/>
      <c r="C9" s="27"/>
      <c r="D9" s="27"/>
      <c r="E9" s="27"/>
      <c r="F9" s="27"/>
      <c r="G9" s="27"/>
      <c r="H9" s="27"/>
    </row>
    <row r="10" ht="57.75" customHeight="1">
      <c r="A10" s="28" t="s">
        <v>43</v>
      </c>
      <c r="B10" s="59" t="s">
        <v>44</v>
      </c>
      <c r="C10" s="59" t="s">
        <v>45</v>
      </c>
      <c r="D10" s="59" t="s">
        <v>46</v>
      </c>
      <c r="E10" s="59" t="s">
        <v>47</v>
      </c>
      <c r="F10" s="59" t="s">
        <v>48</v>
      </c>
      <c r="G10" s="47">
        <v>22.0</v>
      </c>
      <c r="H10" s="47">
        <v>23.0</v>
      </c>
      <c r="J10" s="60" t="s">
        <v>49</v>
      </c>
    </row>
    <row r="11" ht="19.5" customHeight="1">
      <c r="A11" s="28"/>
      <c r="B11" s="34"/>
      <c r="C11" s="34"/>
      <c r="D11" s="34"/>
      <c r="E11" s="34"/>
      <c r="F11" s="34"/>
      <c r="G11" s="11"/>
      <c r="H11" s="11"/>
    </row>
    <row r="12" ht="264.75" customHeight="1">
      <c r="A12" s="28" t="s">
        <v>50</v>
      </c>
      <c r="B12" s="61" t="s">
        <v>51</v>
      </c>
      <c r="C12" s="61" t="s">
        <v>52</v>
      </c>
      <c r="D12" s="45">
        <v>26.0</v>
      </c>
      <c r="E12" s="45">
        <v>27.0</v>
      </c>
      <c r="F12" s="45">
        <v>28.0</v>
      </c>
      <c r="G12" s="45">
        <v>29.0</v>
      </c>
      <c r="H12" s="45">
        <v>30.0</v>
      </c>
      <c r="J12" s="33" t="s">
        <v>53</v>
      </c>
    </row>
    <row r="13" ht="45.0" customHeight="1">
      <c r="A13" s="1"/>
      <c r="B13" s="27">
        <f t="array" ref="B13:C13">GünlerVeHaftalar+DATE(TakvimYılı,5,1)-WEEKDAY(DATE(TakvimYılı,5,1),(HaftaBaşlangıcı="Pazartesi")+1)+36</f>
        <v>46538</v>
      </c>
      <c r="C13" s="27">
        <v>46539.0</v>
      </c>
      <c r="D13" s="18"/>
      <c r="E13" s="37"/>
      <c r="F13" s="20"/>
      <c r="G13" s="20"/>
      <c r="H13" s="21"/>
    </row>
    <row r="14" ht="7.5" customHeight="1">
      <c r="A14" s="1"/>
      <c r="B14" s="15"/>
      <c r="C14" s="15"/>
      <c r="D14" s="22"/>
      <c r="E14" s="62"/>
      <c r="H14" s="63"/>
    </row>
    <row r="15" hidden="1">
      <c r="E15" s="23"/>
      <c r="F15" s="24"/>
      <c r="G15" s="24"/>
      <c r="H15" s="25"/>
    </row>
    <row r="16">
      <c r="E16" s="15"/>
      <c r="F16" s="15"/>
      <c r="G16" s="15"/>
      <c r="H16" s="15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4:S4"/>
    <mergeCell ref="J6:S6"/>
    <mergeCell ref="J8:S8"/>
    <mergeCell ref="J10:S10"/>
    <mergeCell ref="J12:S12"/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ht="19.5" customHeight="1">
      <c r="A3" s="1"/>
      <c r="B3" s="11">
        <f t="array" ref="B3:H3">GünlerVeHaftalar+DATE(TakvimYılı,6,1)-WEEKDAY(DATE(TakvimYılı,6,1),(HaftaBaşlangıcı="Pazartesi")+1)+1</f>
        <v>46538</v>
      </c>
      <c r="C3" s="11">
        <v>46539.0</v>
      </c>
      <c r="D3" s="11">
        <v>46540.0</v>
      </c>
      <c r="E3" s="11">
        <v>46541.0</v>
      </c>
      <c r="F3" s="11">
        <v>46542.0</v>
      </c>
      <c r="G3" s="11">
        <v>46543.0</v>
      </c>
      <c r="H3" s="11">
        <v>46544.0</v>
      </c>
    </row>
    <row r="4" ht="268.5" customHeight="1">
      <c r="A4" s="28" t="s">
        <v>54</v>
      </c>
      <c r="B4" s="45"/>
      <c r="C4" s="45"/>
      <c r="D4" s="45"/>
      <c r="E4" s="45"/>
      <c r="F4" s="45"/>
      <c r="G4" s="45"/>
      <c r="H4" s="45"/>
      <c r="I4" s="33" t="s">
        <v>55</v>
      </c>
      <c r="S4" s="33"/>
    </row>
    <row r="5" ht="19.5" customHeight="1">
      <c r="A5" s="28"/>
      <c r="B5" s="27"/>
      <c r="C5" s="27"/>
      <c r="D5" s="27"/>
      <c r="E5" s="27"/>
      <c r="F5" s="27"/>
      <c r="G5" s="27"/>
      <c r="H5" s="27"/>
    </row>
    <row r="6" ht="65.25" customHeight="1">
      <c r="A6" s="28" t="s">
        <v>56</v>
      </c>
      <c r="B6" s="47">
        <v>7.0</v>
      </c>
      <c r="C6" s="47">
        <v>8.0</v>
      </c>
      <c r="D6" s="47">
        <v>9.0</v>
      </c>
      <c r="E6" s="47">
        <v>10.0</v>
      </c>
      <c r="F6" s="64" t="s">
        <v>57</v>
      </c>
      <c r="G6" s="47">
        <v>12.0</v>
      </c>
      <c r="H6" s="47">
        <v>13.0</v>
      </c>
      <c r="I6" s="65" t="s">
        <v>34</v>
      </c>
    </row>
    <row r="7" ht="19.5" customHeight="1">
      <c r="A7" s="1"/>
      <c r="B7" s="34"/>
      <c r="C7" s="34"/>
      <c r="D7" s="34"/>
      <c r="E7" s="34"/>
      <c r="F7" s="34"/>
      <c r="G7" s="34"/>
      <c r="H7" s="11"/>
    </row>
    <row r="8" ht="57.75" customHeight="1">
      <c r="A8" s="1"/>
      <c r="B8" s="66"/>
      <c r="C8" s="66"/>
      <c r="D8" s="66"/>
      <c r="E8" s="66"/>
      <c r="F8" s="32"/>
      <c r="G8" s="67"/>
      <c r="H8" s="1"/>
    </row>
    <row r="9" ht="19.5" customHeight="1">
      <c r="A9" s="1"/>
      <c r="B9" s="34"/>
      <c r="C9" s="34"/>
      <c r="D9" s="34"/>
      <c r="E9" s="34"/>
      <c r="F9" s="34"/>
      <c r="G9" s="34"/>
      <c r="H9" s="27"/>
    </row>
    <row r="10" ht="57.75" customHeight="1">
      <c r="A10" s="1"/>
      <c r="B10" s="32"/>
      <c r="C10" s="35"/>
      <c r="D10" s="35"/>
      <c r="E10" s="32"/>
      <c r="F10" s="67"/>
      <c r="G10" s="67"/>
      <c r="H10" s="15"/>
    </row>
    <row r="11" ht="19.5" customHeight="1">
      <c r="A11" s="1"/>
      <c r="B11" s="11"/>
      <c r="C11" s="11"/>
      <c r="D11" s="11"/>
      <c r="E11" s="11"/>
      <c r="F11" s="11"/>
      <c r="G11" s="11"/>
      <c r="H11" s="11"/>
    </row>
    <row r="12" ht="57.75" customHeight="1">
      <c r="A12" s="1"/>
      <c r="F12" s="17"/>
      <c r="G12" s="1"/>
      <c r="H12" s="1"/>
    </row>
    <row r="13" ht="19.5" customHeight="1">
      <c r="A13" s="1"/>
      <c r="B13" s="27"/>
      <c r="C13" s="27"/>
      <c r="D13" s="18"/>
      <c r="E13" s="19"/>
      <c r="F13" s="20"/>
      <c r="G13" s="20"/>
      <c r="H13" s="21"/>
    </row>
    <row r="14" ht="6.0" customHeight="1">
      <c r="A14" s="1"/>
      <c r="B14" s="27"/>
      <c r="C14" s="27"/>
      <c r="D14" s="68"/>
      <c r="E14" s="62"/>
      <c r="H14" s="6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15"/>
      <c r="C15" s="15"/>
      <c r="D15" s="22"/>
      <c r="E15" s="23"/>
      <c r="F15" s="24"/>
      <c r="G15" s="24"/>
      <c r="H15" s="25"/>
    </row>
    <row r="16" ht="18.75" customHeight="1">
      <c r="A16" s="1"/>
      <c r="B16" s="15"/>
      <c r="C16" s="15"/>
      <c r="D16" s="69"/>
      <c r="E16" s="15"/>
      <c r="F16" s="15"/>
      <c r="G16" s="15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I4:R4"/>
    <mergeCell ref="I6:R6"/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"Temmuz "&amp;TakvimYılı</f>
        <v>Temmuz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GünlerVeHaftalar+DATE(TakvimYılı,7,1)-WEEKDAY(DATE(TakvimYılı,7,1),(HaftaBaşlangıcı="Pazartesi")+1)+1</f>
        <v>46566</v>
      </c>
      <c r="C3" s="11">
        <v>46567.0</v>
      </c>
      <c r="D3" s="11">
        <v>46568.0</v>
      </c>
      <c r="E3" s="11">
        <v>46569.0</v>
      </c>
      <c r="F3" s="11">
        <v>46570.0</v>
      </c>
      <c r="G3" s="11">
        <v>46571.0</v>
      </c>
      <c r="H3" s="11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GünlerVeHaftalar+DATE(TakvimYılı,7,1)-WEEKDAY(DATE(TakvimYılı,7,1),(HaftaBaşlangıcı="Pazartesi")+1)+8</f>
        <v>46573</v>
      </c>
      <c r="C5" s="27">
        <v>46574.0</v>
      </c>
      <c r="D5" s="27">
        <v>46575.0</v>
      </c>
      <c r="E5" s="27">
        <v>46576.0</v>
      </c>
      <c r="F5" s="27">
        <v>46577.0</v>
      </c>
      <c r="G5" s="27">
        <v>46578.0</v>
      </c>
      <c r="H5" s="27">
        <v>46579.0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GünlerVeHaftalar+DATE(TakvimYılı,7,1)-WEEKDAY(DATE(TakvimYılı,7,1),(HaftaBaşlangıcı="Pazartesi")+1)+15</f>
        <v>46580</v>
      </c>
      <c r="C7" s="11">
        <v>46581.0</v>
      </c>
      <c r="D7" s="11">
        <v>46582.0</v>
      </c>
      <c r="E7" s="11">
        <v>46583.0</v>
      </c>
      <c r="F7" s="11">
        <v>46584.0</v>
      </c>
      <c r="G7" s="11">
        <v>46585.0</v>
      </c>
      <c r="H7" s="11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GünlerVeHaftalar+DATE(TakvimYılı,7,1)-WEEKDAY(DATE(TakvimYılı,7,1),(HaftaBaşlangıcı="Pazartesi")+1)+22</f>
        <v>46587</v>
      </c>
      <c r="C9" s="27">
        <v>46588.0</v>
      </c>
      <c r="D9" s="27">
        <v>46589.0</v>
      </c>
      <c r="E9" s="27">
        <v>46590.0</v>
      </c>
      <c r="F9" s="27">
        <v>46591.0</v>
      </c>
      <c r="G9" s="27">
        <v>46592.0</v>
      </c>
      <c r="H9" s="27">
        <v>46593.0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GünlerVeHaftalar+DATE(TakvimYılı,7,1)-WEEKDAY(DATE(TakvimYılı,7,1),(HaftaBaşlangıcı="Pazartesi")+1)+29</f>
        <v>46594</v>
      </c>
      <c r="C11" s="11">
        <v>46595.0</v>
      </c>
      <c r="D11" s="11">
        <v>46596.0</v>
      </c>
      <c r="E11" s="11">
        <v>46597.0</v>
      </c>
      <c r="F11" s="11">
        <v>46598.0</v>
      </c>
      <c r="G11" s="11">
        <v>46599.0</v>
      </c>
      <c r="H11" s="11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GünlerVeHaftalar+DATE(TakvimYılı,7,1)-WEEKDAY(DATE(TakvimYılı,7,1),(HaftaBaşlangıcı="Pazartesi")+1)+36</f>
        <v>46601</v>
      </c>
      <c r="C13" s="27">
        <v>46602.0</v>
      </c>
      <c r="D13" s="18"/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"Ağustos "&amp;TakvimYılı</f>
        <v>Ağustos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GünlerVeHaftalar+DATE(TakvimYılı,8,1)-WEEKDAY(DATE(TakvimYılı,8,1),(HaftaBaşlangıcı="Pazartesi")+1)+1</f>
        <v>46594</v>
      </c>
      <c r="C3" s="11">
        <v>46595.0</v>
      </c>
      <c r="D3" s="11">
        <v>46596.0</v>
      </c>
      <c r="E3" s="11">
        <v>46597.0</v>
      </c>
      <c r="F3" s="11">
        <v>46598.0</v>
      </c>
      <c r="G3" s="11">
        <v>46599.0</v>
      </c>
      <c r="H3" s="11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GünlerVeHaftalar+DATE(TakvimYılı,8,1)-WEEKDAY(DATE(TakvimYılı,8,1),(HaftaBaşlangıcı="Pazartesi")+1)+8</f>
        <v>46601</v>
      </c>
      <c r="C5" s="27">
        <v>46602.0</v>
      </c>
      <c r="D5" s="27">
        <v>46603.0</v>
      </c>
      <c r="E5" s="27">
        <v>46604.0</v>
      </c>
      <c r="F5" s="27">
        <v>46605.0</v>
      </c>
      <c r="G5" s="27">
        <v>46606.0</v>
      </c>
      <c r="H5" s="27">
        <v>46607.0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GünlerVeHaftalar+DATE(TakvimYılı,8,1)-WEEKDAY(DATE(TakvimYılı,8,1),(HaftaBaşlangıcı="Pazartesi")+1)+15</f>
        <v>46608</v>
      </c>
      <c r="C7" s="11">
        <v>46609.0</v>
      </c>
      <c r="D7" s="11">
        <v>46610.0</v>
      </c>
      <c r="E7" s="11">
        <v>46611.0</v>
      </c>
      <c r="F7" s="11">
        <v>46612.0</v>
      </c>
      <c r="G7" s="11">
        <v>46613.0</v>
      </c>
      <c r="H7" s="11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GünlerVeHaftalar+DATE(TakvimYılı,8,1)-WEEKDAY(DATE(TakvimYılı,8,1),(HaftaBaşlangıcı="Pazartesi")+1)+22</f>
        <v>46615</v>
      </c>
      <c r="C9" s="27">
        <v>46616.0</v>
      </c>
      <c r="D9" s="27">
        <v>46617.0</v>
      </c>
      <c r="E9" s="27">
        <v>46618.0</v>
      </c>
      <c r="F9" s="27">
        <v>46619.0</v>
      </c>
      <c r="G9" s="27">
        <v>46620.0</v>
      </c>
      <c r="H9" s="27">
        <v>46621.0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GünlerVeHaftalar+DATE(TakvimYılı,8,1)-WEEKDAY(DATE(TakvimYılı,8,1),(HaftaBaşlangıcı="Pazartesi")+1)+29</f>
        <v>46622</v>
      </c>
      <c r="C11" s="11">
        <v>46623.0</v>
      </c>
      <c r="D11" s="11">
        <v>46624.0</v>
      </c>
      <c r="E11" s="11">
        <v>46625.0</v>
      </c>
      <c r="F11" s="11">
        <v>46626.0</v>
      </c>
      <c r="G11" s="11">
        <v>46627.0</v>
      </c>
      <c r="H11" s="11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GünlerVeHaftalar+DATE(TakvimYılı,8,1)-WEEKDAY(DATE(TakvimYılı,8,1),(HaftaBaşlangıcı="Pazartesi")+1)+36</f>
        <v>46629</v>
      </c>
      <c r="C13" s="27">
        <v>46630.0</v>
      </c>
      <c r="D13" s="18" t="s">
        <v>58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"Eylül "&amp;TakvimYılı</f>
        <v>Eylül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GünlerVeHaftalar+DATE(TakvimYılı,9,1)-WEEKDAY(DATE(TakvimYılı,9,1),(HaftaBaşlangıcı="Pazartesi")+1)+1</f>
        <v>46629</v>
      </c>
      <c r="C3" s="11">
        <v>46630.0</v>
      </c>
      <c r="D3" s="11">
        <v>46631.0</v>
      </c>
      <c r="E3" s="11">
        <v>46632.0</v>
      </c>
      <c r="F3" s="11">
        <v>46633.0</v>
      </c>
      <c r="G3" s="11">
        <v>46634.0</v>
      </c>
      <c r="H3" s="11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GünlerVeHaftalar+DATE(TakvimYılı,9,1)-WEEKDAY(DATE(TakvimYılı,9,1),(HaftaBaşlangıcı="Pazartesi")+1)+8</f>
        <v>46636</v>
      </c>
      <c r="C5" s="27">
        <v>46637.0</v>
      </c>
      <c r="D5" s="27">
        <v>46638.0</v>
      </c>
      <c r="E5" s="27">
        <v>46639.0</v>
      </c>
      <c r="F5" s="27">
        <v>46640.0</v>
      </c>
      <c r="G5" s="27">
        <v>46641.0</v>
      </c>
      <c r="H5" s="27">
        <v>46642.0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GünlerVeHaftalar+DATE(TakvimYılı,9,1)-WEEKDAY(DATE(TakvimYılı,9,1),(HaftaBaşlangıcı="Pazartesi")+1)+15</f>
        <v>46643</v>
      </c>
      <c r="C7" s="11">
        <v>46644.0</v>
      </c>
      <c r="D7" s="11">
        <v>46645.0</v>
      </c>
      <c r="E7" s="11">
        <v>46646.0</v>
      </c>
      <c r="F7" s="11">
        <v>46647.0</v>
      </c>
      <c r="G7" s="11">
        <v>46648.0</v>
      </c>
      <c r="H7" s="11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GünlerVeHaftalar+DATE(TakvimYılı,9,1)-WEEKDAY(DATE(TakvimYılı,9,1),(HaftaBaşlangıcı="Pazartesi")+1)+22</f>
        <v>46650</v>
      </c>
      <c r="C9" s="27">
        <v>46651.0</v>
      </c>
      <c r="D9" s="27">
        <v>46652.0</v>
      </c>
      <c r="E9" s="27">
        <v>46653.0</v>
      </c>
      <c r="F9" s="27">
        <v>46654.0</v>
      </c>
      <c r="G9" s="27">
        <v>46655.0</v>
      </c>
      <c r="H9" s="27">
        <v>46656.0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GünlerVeHaftalar+DATE(TakvimYılı,9,1)-WEEKDAY(DATE(TakvimYılı,9,1),(HaftaBaşlangıcı="Pazartesi")+1)+29</f>
        <v>46657</v>
      </c>
      <c r="C11" s="11">
        <v>46658.0</v>
      </c>
      <c r="D11" s="11">
        <v>46659.0</v>
      </c>
      <c r="E11" s="11">
        <v>46660.0</v>
      </c>
      <c r="F11" s="11">
        <v>46661.0</v>
      </c>
      <c r="G11" s="11">
        <v>46662.0</v>
      </c>
      <c r="H11" s="11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GünlerVeHaftalar+DATE(TakvimYılı,9,1)-WEEKDAY(DATE(TakvimYılı,9,1),(HaftaBaşlangıcı="Pazartesi")+1)+36</f>
        <v>46664</v>
      </c>
      <c r="C13" s="27">
        <v>46665.0</v>
      </c>
      <c r="D13" s="18" t="s">
        <v>58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"Ekim "&amp;TakvimYılı</f>
        <v>Ekim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GünlerVeHaftalar+DATE(TakvimYılı,10,1)-WEEKDAY(DATE(TakvimYılı,10,1),(HaftaBaşlangıcı="Pazartesi")+1)+1</f>
        <v>46657</v>
      </c>
      <c r="C3" s="11">
        <v>46658.0</v>
      </c>
      <c r="D3" s="11">
        <v>46659.0</v>
      </c>
      <c r="E3" s="11">
        <v>46660.0</v>
      </c>
      <c r="F3" s="11">
        <v>46661.0</v>
      </c>
      <c r="G3" s="11">
        <v>46662.0</v>
      </c>
      <c r="H3" s="11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GünlerVeHaftalar+DATE(TakvimYılı,10,1)-WEEKDAY(DATE(TakvimYılı,10,1),(HaftaBaşlangıcı="Pazartesi")+1)+8</f>
        <v>46664</v>
      </c>
      <c r="C5" s="27">
        <v>46665.0</v>
      </c>
      <c r="D5" s="27">
        <v>46666.0</v>
      </c>
      <c r="E5" s="27">
        <v>46667.0</v>
      </c>
      <c r="F5" s="27">
        <v>46668.0</v>
      </c>
      <c r="G5" s="27">
        <v>46669.0</v>
      </c>
      <c r="H5" s="27">
        <v>46670.0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GünlerVeHaftalar+DATE(TakvimYılı,10,1)-WEEKDAY(DATE(TakvimYılı,10,1),(HaftaBaşlangıcı="Pazartesi")+1)+15</f>
        <v>46671</v>
      </c>
      <c r="C7" s="11">
        <v>46672.0</v>
      </c>
      <c r="D7" s="11">
        <v>46673.0</v>
      </c>
      <c r="E7" s="11">
        <v>46674.0</v>
      </c>
      <c r="F7" s="11">
        <v>46675.0</v>
      </c>
      <c r="G7" s="11">
        <v>46676.0</v>
      </c>
      <c r="H7" s="11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GünlerVeHaftalar+DATE(TakvimYılı,10,1)-WEEKDAY(DATE(TakvimYılı,10,1),(HaftaBaşlangıcı="Pazartesi")+1)+22</f>
        <v>46678</v>
      </c>
      <c r="C9" s="27">
        <v>46679.0</v>
      </c>
      <c r="D9" s="27">
        <v>46680.0</v>
      </c>
      <c r="E9" s="27">
        <v>46681.0</v>
      </c>
      <c r="F9" s="27">
        <v>46682.0</v>
      </c>
      <c r="G9" s="27">
        <v>46683.0</v>
      </c>
      <c r="H9" s="27">
        <v>46684.0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GünlerVeHaftalar+DATE(TakvimYılı,10,1)-WEEKDAY(DATE(TakvimYılı,10,1),(HaftaBaşlangıcı="Pazartesi")+1)+29</f>
        <v>46685</v>
      </c>
      <c r="C11" s="11">
        <v>46686.0</v>
      </c>
      <c r="D11" s="11">
        <v>46687.0</v>
      </c>
      <c r="E11" s="11">
        <v>46688.0</v>
      </c>
      <c r="F11" s="11">
        <v>46689.0</v>
      </c>
      <c r="G11" s="11">
        <v>46690.0</v>
      </c>
      <c r="H11" s="11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GünlerVeHaftalar+DATE(TakvimYılı,10,1)-WEEKDAY(DATE(TakvimYılı,10,1),(HaftaBaşlangıcı="Pazartesi")+1)+36</f>
        <v>46692</v>
      </c>
      <c r="C13" s="27">
        <v>46693.0</v>
      </c>
      <c r="D13" s="18" t="s">
        <v>58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"Kasım "&amp;TakvimYılı</f>
        <v>Kasım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GünlerVeHaftalar+DATE(TakvimYılı,11,1)-WEEKDAY(DATE(TakvimYılı,11,1),(HaftaBaşlangıcı="Pazartesi")+1)+1</f>
        <v>46692</v>
      </c>
      <c r="C3" s="11">
        <v>46693.0</v>
      </c>
      <c r="D3" s="11">
        <v>46694.0</v>
      </c>
      <c r="E3" s="11">
        <v>46695.0</v>
      </c>
      <c r="F3" s="11">
        <v>46696.0</v>
      </c>
      <c r="G3" s="11">
        <v>46697.0</v>
      </c>
      <c r="H3" s="11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GünlerVeHaftalar+DATE(TakvimYılı,11,1)-WEEKDAY(DATE(TakvimYılı,11,1),(HaftaBaşlangıcı="Pazartesi")+1)+8</f>
        <v>46699</v>
      </c>
      <c r="C5" s="27">
        <v>46700.0</v>
      </c>
      <c r="D5" s="27">
        <v>46701.0</v>
      </c>
      <c r="E5" s="27">
        <v>46702.0</v>
      </c>
      <c r="F5" s="27">
        <v>46703.0</v>
      </c>
      <c r="G5" s="27">
        <v>46704.0</v>
      </c>
      <c r="H5" s="27">
        <v>46705.0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GünlerVeHaftalar+DATE(TakvimYılı,11,1)-WEEKDAY(DATE(TakvimYılı,11,1),(HaftaBaşlangıcı="Pazartesi")+1)+15</f>
        <v>46706</v>
      </c>
      <c r="C7" s="11">
        <v>46707.0</v>
      </c>
      <c r="D7" s="11">
        <v>46708.0</v>
      </c>
      <c r="E7" s="11">
        <v>46709.0</v>
      </c>
      <c r="F7" s="11">
        <v>46710.0</v>
      </c>
      <c r="G7" s="11">
        <v>46711.0</v>
      </c>
      <c r="H7" s="11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GünlerVeHaftalar+DATE(TakvimYılı,11,1)-WEEKDAY(DATE(TakvimYılı,11,1),(HaftaBaşlangıcı="Pazartesi")+1)+22</f>
        <v>46713</v>
      </c>
      <c r="C9" s="27">
        <v>46714.0</v>
      </c>
      <c r="D9" s="27">
        <v>46715.0</v>
      </c>
      <c r="E9" s="27">
        <v>46716.0</v>
      </c>
      <c r="F9" s="27">
        <v>46717.0</v>
      </c>
      <c r="G9" s="27">
        <v>46718.0</v>
      </c>
      <c r="H9" s="27">
        <v>46719.0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GünlerVeHaftalar+DATE(TakvimYılı,11,1)-WEEKDAY(DATE(TakvimYılı,11,1),(HaftaBaşlangıcı="Pazartesi")+1)+29</f>
        <v>46720</v>
      </c>
      <c r="C11" s="11">
        <v>46721.0</v>
      </c>
      <c r="D11" s="11">
        <v>46722.0</v>
      </c>
      <c r="E11" s="11">
        <v>46723.0</v>
      </c>
      <c r="F11" s="11">
        <v>46724.0</v>
      </c>
      <c r="G11" s="11">
        <v>46725.0</v>
      </c>
      <c r="H11" s="11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GünlerVeHaftalar+DATE(TakvimYılı,11,1)-WEEKDAY(DATE(TakvimYılı,11,1),(HaftaBaşlangıcı="Pazartesi")+1)+36</f>
        <v>46727</v>
      </c>
      <c r="C13" s="27">
        <v>46728.0</v>
      </c>
      <c r="D13" s="18" t="s">
        <v>58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"Aralık "&amp;TakvimYılı</f>
        <v>Aralık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GünlerVeHaftalar+DATE(TakvimYılı,12,1)-WEEKDAY(DATE(TakvimYılı,12,1),(HaftaBaşlangıcı="Pazartesi")+1)+1</f>
        <v>46720</v>
      </c>
      <c r="C3" s="11">
        <v>46721.0</v>
      </c>
      <c r="D3" s="11">
        <v>46722.0</v>
      </c>
      <c r="E3" s="11">
        <v>46723.0</v>
      </c>
      <c r="F3" s="11">
        <v>46724.0</v>
      </c>
      <c r="G3" s="11">
        <v>46725.0</v>
      </c>
      <c r="H3" s="11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GünlerVeHaftalar+DATE(TakvimYılı,12,1)-WEEKDAY(DATE(TakvimYılı,12,1),(HaftaBaşlangıcı="Pazartesi")+1)+8</f>
        <v>46727</v>
      </c>
      <c r="C5" s="27">
        <v>46728.0</v>
      </c>
      <c r="D5" s="27">
        <v>46729.0</v>
      </c>
      <c r="E5" s="27">
        <v>46730.0</v>
      </c>
      <c r="F5" s="27">
        <v>46731.0</v>
      </c>
      <c r="G5" s="27">
        <v>46732.0</v>
      </c>
      <c r="H5" s="27">
        <v>46733.0</v>
      </c>
    </row>
    <row r="6" ht="57.75" customHeight="1">
      <c r="A6" s="1"/>
      <c r="B6" s="15"/>
      <c r="C6" s="15"/>
      <c r="D6" s="15"/>
      <c r="E6" s="15"/>
      <c r="F6" s="15"/>
      <c r="G6" s="15"/>
      <c r="H6" s="15"/>
    </row>
    <row r="7" ht="19.5" customHeight="1">
      <c r="A7" s="1"/>
      <c r="B7" s="11">
        <f t="array" ref="B7:H7">GünlerVeHaftalar+DATE(TakvimYılı,12,1)-WEEKDAY(DATE(TakvimYılı,12,1),(HaftaBaşlangıcı="Pazartesi")+1)+15</f>
        <v>46734</v>
      </c>
      <c r="C7" s="11">
        <v>46735.0</v>
      </c>
      <c r="D7" s="11">
        <v>46736.0</v>
      </c>
      <c r="E7" s="11">
        <v>46737.0</v>
      </c>
      <c r="F7" s="11">
        <v>46738.0</v>
      </c>
      <c r="G7" s="11">
        <v>46739.0</v>
      </c>
      <c r="H7" s="11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GünlerVeHaftalar+DATE(TakvimYılı,12,1)-WEEKDAY(DATE(TakvimYılı,12,1),(HaftaBaşlangıcı="Pazartesi")+1)+22</f>
        <v>46741</v>
      </c>
      <c r="C9" s="27">
        <v>46742.0</v>
      </c>
      <c r="D9" s="27">
        <v>46743.0</v>
      </c>
      <c r="E9" s="27">
        <v>46744.0</v>
      </c>
      <c r="F9" s="27">
        <v>46745.0</v>
      </c>
      <c r="G9" s="27">
        <v>46746.0</v>
      </c>
      <c r="H9" s="27">
        <v>46747.0</v>
      </c>
    </row>
    <row r="10" ht="57.75" customHeight="1">
      <c r="A10" s="1"/>
      <c r="B10" s="15"/>
      <c r="C10" s="15"/>
      <c r="D10" s="15"/>
      <c r="E10" s="15"/>
      <c r="F10" s="15"/>
      <c r="G10" s="15"/>
      <c r="H10" s="15"/>
    </row>
    <row r="11" ht="19.5" customHeight="1">
      <c r="A11" s="1"/>
      <c r="B11" s="11">
        <f t="array" ref="B11:H11">GünlerVeHaftalar+DATE(TakvimYılı,12,1)-WEEKDAY(DATE(TakvimYılı,12,1),(HaftaBaşlangıcı="Pazartesi")+1)+29</f>
        <v>46748</v>
      </c>
      <c r="C11" s="11">
        <v>46749.0</v>
      </c>
      <c r="D11" s="11">
        <v>46750.0</v>
      </c>
      <c r="E11" s="11">
        <v>46751.0</v>
      </c>
      <c r="F11" s="11">
        <v>46752.0</v>
      </c>
      <c r="G11" s="11">
        <v>46753.0</v>
      </c>
      <c r="H11" s="11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GünlerVeHaftalar+DATE(TakvimYılı,12,1)-WEEKDAY(DATE(TakvimYılı,12,1),(HaftaBaşlangıcı="Pazartesi")+1)+36</f>
        <v>46755</v>
      </c>
      <c r="C13" s="27">
        <v>46756.0</v>
      </c>
      <c r="D13" s="18" t="s">
        <v>58</v>
      </c>
      <c r="E13" s="19"/>
      <c r="F13" s="20"/>
      <c r="G13" s="20"/>
      <c r="H13" s="21"/>
    </row>
    <row r="14" ht="57.75" customHeight="1">
      <c r="A14" s="1"/>
      <c r="B14" s="15"/>
      <c r="C14" s="15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